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yuuko.annaka\Desktop\"/>
    </mc:Choice>
  </mc:AlternateContent>
  <bookViews>
    <workbookView xWindow="0" yWindow="0" windowWidth="28770" windowHeight="4440" tabRatio="852"/>
  </bookViews>
  <sheets>
    <sheet name="入力シート" sheetId="3" r:id="rId1"/>
    <sheet name="サンプル1（試算表＋グラフ）" sheetId="18" r:id="rId2"/>
    <sheet name="サンプル2（グラフのみ）" sheetId="19" r:id="rId3"/>
    <sheet name="自社データ（試算表＋グラフ）" sheetId="16" r:id="rId4"/>
    <sheet name="自社データ（グラフのみ）" sheetId="17" r:id="rId5"/>
  </sheets>
  <externalReferences>
    <externalReference r:id="rId6"/>
  </externalReferences>
  <definedNames>
    <definedName name="_xlnm.Print_Area" localSheetId="1">'サンプル1（試算表＋グラフ）'!$A$1:$O$33</definedName>
    <definedName name="_xlnm.Print_Area" localSheetId="2">'サンプル2（グラフのみ）'!$A$1:$V$43</definedName>
    <definedName name="_xlnm.Print_Area" localSheetId="4">'自社データ（グラフのみ）'!$A$1:$V$43</definedName>
    <definedName name="_xlnm.Print_Area" localSheetId="3">'自社データ（試算表＋グラフ）'!$A$1:$O$33</definedName>
    <definedName name="_xlnm.Print_Area" localSheetId="0">入力シート!$A$1:$S$33</definedName>
    <definedName name="Z_E7943FFA_FAF7_4133_83A5_B046177A3B6E_.wvu.Cols" localSheetId="0" hidden="1">入力シート!$L:$O</definedName>
    <definedName name="Z_E7943FFA_FAF7_4133_83A5_B046177A3B6E_.wvu.PrintArea" localSheetId="4" hidden="1">'自社データ（グラフのみ）'!$A$1:$X$43</definedName>
    <definedName name="Z_E7943FFA_FAF7_4133_83A5_B046177A3B6E_.wvu.PrintArea" localSheetId="3" hidden="1">'自社データ（試算表＋グラフ）'!$G$1:$O$27</definedName>
    <definedName name="Z_E7943FFA_FAF7_4133_83A5_B046177A3B6E_.wvu.PrintArea" localSheetId="0" hidden="1">入力シート!$A$2:$U$28</definedName>
  </definedNames>
  <calcPr calcId="162913"/>
  <customWorkbookViews>
    <customWorkbookView name="a" guid="{E7943FFA-FAF7-4133-83A5-B046177A3B6E}" maximized="1" xWindow="-8" yWindow="-8" windowWidth="1936" windowHeight="1056" tabRatio="852" activeSheetId="1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1" i="18" l="1"/>
  <c r="E18" i="18" l="1"/>
  <c r="D18" i="18"/>
  <c r="B18" i="18"/>
  <c r="D17" i="18"/>
  <c r="B17" i="18"/>
  <c r="D16" i="18"/>
  <c r="B16" i="18"/>
  <c r="D13" i="18"/>
  <c r="B13" i="18"/>
  <c r="D12" i="18"/>
  <c r="B12" i="18"/>
  <c r="D11" i="18"/>
  <c r="B11" i="18"/>
  <c r="B8" i="18"/>
  <c r="B7" i="18"/>
  <c r="B6" i="18"/>
  <c r="B5" i="18"/>
  <c r="B4" i="18"/>
  <c r="M8" i="18" l="1"/>
  <c r="M11" i="18" s="1"/>
  <c r="L12" i="18"/>
  <c r="K12" i="18"/>
  <c r="K6" i="18"/>
  <c r="H7" i="18"/>
  <c r="L7" i="18"/>
  <c r="J8" i="18"/>
  <c r="I12" i="18"/>
  <c r="M12" i="18"/>
  <c r="H6" i="18"/>
  <c r="L6" i="18"/>
  <c r="I7" i="18"/>
  <c r="M7" i="18"/>
  <c r="K8" i="18"/>
  <c r="J12" i="18"/>
  <c r="I6" i="18"/>
  <c r="M6" i="18"/>
  <c r="J7" i="18"/>
  <c r="L8" i="18"/>
  <c r="J6" i="18"/>
  <c r="K7" i="18"/>
  <c r="I8" i="18"/>
  <c r="H12" i="18"/>
  <c r="B6" i="16"/>
  <c r="B4" i="16"/>
  <c r="B5" i="16"/>
  <c r="M10" i="18" l="1"/>
  <c r="R32" i="18" s="1"/>
  <c r="I11" i="18"/>
  <c r="S30" i="18" s="1"/>
  <c r="I10" i="18"/>
  <c r="K10" i="18"/>
  <c r="K11" i="18"/>
  <c r="H13" i="18"/>
  <c r="S32" i="18"/>
  <c r="L11" i="18"/>
  <c r="L10" i="18"/>
  <c r="L9" i="18" s="1"/>
  <c r="L13" i="18" s="1"/>
  <c r="J11" i="18"/>
  <c r="J10" i="18"/>
  <c r="M9" i="18"/>
  <c r="M13" i="18" s="1"/>
  <c r="E18" i="16"/>
  <c r="D18" i="16"/>
  <c r="B18" i="16"/>
  <c r="O10" i="18" l="1"/>
  <c r="K9" i="18"/>
  <c r="K13" i="18" s="1"/>
  <c r="N10" i="18"/>
  <c r="J9" i="18"/>
  <c r="J13" i="18" s="1"/>
  <c r="R31" i="18"/>
  <c r="W30" i="18"/>
  <c r="N11" i="18"/>
  <c r="O11" i="18"/>
  <c r="R30" i="18"/>
  <c r="I9" i="18"/>
  <c r="I13" i="18" s="1"/>
  <c r="D13" i="16"/>
  <c r="B13" i="16"/>
  <c r="D12" i="16"/>
  <c r="B12" i="16"/>
  <c r="H6" i="16"/>
  <c r="N13" i="18" l="1"/>
  <c r="V30" i="18"/>
  <c r="Q14" i="18"/>
  <c r="R12" i="18"/>
  <c r="R13" i="18" s="1"/>
  <c r="U30" i="18"/>
  <c r="Q12" i="18"/>
  <c r="Q13" i="18" s="1"/>
  <c r="O13" i="18"/>
  <c r="K8" i="16"/>
  <c r="J8" i="16"/>
  <c r="L8" i="16"/>
  <c r="M8" i="16"/>
  <c r="I6" i="16"/>
  <c r="B17" i="16"/>
  <c r="D17" i="16"/>
  <c r="L11" i="16" l="1"/>
  <c r="L10" i="16"/>
  <c r="L9" i="16" s="1"/>
  <c r="K11" i="16"/>
  <c r="B7" i="16"/>
  <c r="J10" i="16" s="1"/>
  <c r="M10" i="16" l="1"/>
  <c r="D16" i="16"/>
  <c r="K10" i="16" s="1"/>
  <c r="K9" i="16" s="1"/>
  <c r="B16" i="16"/>
  <c r="D11" i="16"/>
  <c r="I8" i="16" s="1"/>
  <c r="B11" i="16"/>
  <c r="B8" i="16"/>
  <c r="J11" i="16" l="1"/>
  <c r="J9" i="16" s="1"/>
  <c r="M11" i="16"/>
  <c r="I11" i="16"/>
  <c r="I10" i="16"/>
  <c r="J12" i="16"/>
  <c r="M12" i="16"/>
  <c r="I12" i="16"/>
  <c r="L12" i="16"/>
  <c r="H12" i="16"/>
  <c r="K12" i="16"/>
  <c r="M6" i="16"/>
  <c r="L6" i="16"/>
  <c r="I7" i="16"/>
  <c r="J6" i="16"/>
  <c r="K6" i="16"/>
  <c r="H7" i="16"/>
  <c r="M7" i="16"/>
  <c r="L7" i="16"/>
  <c r="J7" i="16"/>
  <c r="K7" i="16"/>
  <c r="J13" i="16" l="1"/>
  <c r="L13" i="16"/>
  <c r="K13" i="16"/>
  <c r="O11" i="16"/>
  <c r="R32" i="16"/>
  <c r="O10" i="16"/>
  <c r="N10" i="16"/>
  <c r="N11" i="16"/>
  <c r="M9" i="16"/>
  <c r="M13" i="16" s="1"/>
  <c r="H13" i="16"/>
  <c r="S32" i="16"/>
  <c r="I9" i="16"/>
  <c r="I13" i="16" s="1"/>
  <c r="S30" i="16"/>
  <c r="V30" i="16" l="1"/>
  <c r="Q14" i="16"/>
  <c r="W30" i="16"/>
  <c r="R30" i="16"/>
  <c r="S31" i="16"/>
  <c r="R31" i="16"/>
  <c r="R12" i="16" l="1"/>
  <c r="R13" i="16" s="1"/>
  <c r="Q12" i="16"/>
  <c r="Q13" i="16" s="1"/>
  <c r="U30" i="16"/>
  <c r="N13" i="16"/>
  <c r="O13" i="16"/>
</calcChain>
</file>

<file path=xl/sharedStrings.xml><?xml version="1.0" encoding="utf-8"?>
<sst xmlns="http://schemas.openxmlformats.org/spreadsheetml/2006/main" count="185" uniqueCount="81">
  <si>
    <t>一般カード手数料</t>
    <rPh sb="0" eb="2">
      <t>イッパン</t>
    </rPh>
    <rPh sb="5" eb="8">
      <t>テスウリョウ</t>
    </rPh>
    <phoneticPr fontId="2"/>
  </si>
  <si>
    <t>元売カード手数料</t>
    <rPh sb="0" eb="2">
      <t>モトウリ</t>
    </rPh>
    <rPh sb="5" eb="7">
      <t>テスウ</t>
    </rPh>
    <rPh sb="7" eb="8">
      <t>リョウ</t>
    </rPh>
    <phoneticPr fontId="2"/>
  </si>
  <si>
    <t>円</t>
    <rPh sb="0" eb="1">
      <t>エン</t>
    </rPh>
    <phoneticPr fontId="2"/>
  </si>
  <si>
    <t>kl</t>
    <phoneticPr fontId="2"/>
  </si>
  <si>
    <t>現金のみ</t>
    <rPh sb="0" eb="2">
      <t>ゲンキン</t>
    </rPh>
    <phoneticPr fontId="2"/>
  </si>
  <si>
    <t>-</t>
    <phoneticPr fontId="2"/>
  </si>
  <si>
    <t>元売カード手数料</t>
    <rPh sb="0" eb="2">
      <t>モトウリ</t>
    </rPh>
    <rPh sb="5" eb="8">
      <t>テスウリョウ</t>
    </rPh>
    <phoneticPr fontId="2"/>
  </si>
  <si>
    <t>卸価格（税別）</t>
    <rPh sb="0" eb="3">
      <t>オロシカカク</t>
    </rPh>
    <rPh sb="4" eb="5">
      <t>ゼイ</t>
    </rPh>
    <rPh sb="5" eb="6">
      <t>ベツ</t>
    </rPh>
    <phoneticPr fontId="2"/>
  </si>
  <si>
    <t>消費税率8%</t>
    <rPh sb="0" eb="2">
      <t>ショウヒ</t>
    </rPh>
    <rPh sb="2" eb="4">
      <t>ゼイリツ</t>
    </rPh>
    <phoneticPr fontId="2"/>
  </si>
  <si>
    <t>消費税率10％</t>
    <rPh sb="0" eb="3">
      <t>ショウヒゼイ</t>
    </rPh>
    <rPh sb="3" eb="4">
      <t>リツ</t>
    </rPh>
    <phoneticPr fontId="2"/>
  </si>
  <si>
    <t>増減</t>
    <rPh sb="0" eb="2">
      <t>ゾウゲン</t>
    </rPh>
    <phoneticPr fontId="2"/>
  </si>
  <si>
    <t>粗利益</t>
    <rPh sb="0" eb="3">
      <t>アラリエキ</t>
    </rPh>
    <phoneticPr fontId="2"/>
  </si>
  <si>
    <t>支払条件</t>
    <rPh sb="0" eb="2">
      <t>シハラ</t>
    </rPh>
    <rPh sb="2" eb="4">
      <t>ジョウケン</t>
    </rPh>
    <phoneticPr fontId="2"/>
  </si>
  <si>
    <t>売上（消費税込）</t>
    <rPh sb="0" eb="2">
      <t>ウリア</t>
    </rPh>
    <rPh sb="3" eb="6">
      <t>ショウヒゼイ</t>
    </rPh>
    <rPh sb="6" eb="7">
      <t>コ</t>
    </rPh>
    <phoneticPr fontId="2"/>
  </si>
  <si>
    <t>（内消費税）</t>
    <rPh sb="1" eb="2">
      <t>ウチ</t>
    </rPh>
    <rPh sb="2" eb="5">
      <t>ショウヒゼイ</t>
    </rPh>
    <phoneticPr fontId="2"/>
  </si>
  <si>
    <t>ＳＳ月間販売数量</t>
    <rPh sb="2" eb="4">
      <t>ゲッカン</t>
    </rPh>
    <rPh sb="4" eb="6">
      <t>ハンバイ</t>
    </rPh>
    <rPh sb="6" eb="8">
      <t>スウリョウ</t>
    </rPh>
    <phoneticPr fontId="2"/>
  </si>
  <si>
    <t>手数料関係</t>
    <rPh sb="0" eb="3">
      <t>テスウリョウ</t>
    </rPh>
    <rPh sb="3" eb="5">
      <t>カンケイ</t>
    </rPh>
    <phoneticPr fontId="2"/>
  </si>
  <si>
    <r>
      <t>現金・カード比率　</t>
    </r>
    <r>
      <rPr>
        <b/>
        <sz val="11"/>
        <color theme="1"/>
        <rFont val="游ゴシック"/>
        <family val="3"/>
        <charset val="128"/>
        <scheme val="minor"/>
      </rPr>
      <t>Ｂ　（予測1）</t>
    </r>
    <rPh sb="0" eb="2">
      <t>ゲンキン</t>
    </rPh>
    <rPh sb="6" eb="8">
      <t>ヒリツ</t>
    </rPh>
    <phoneticPr fontId="2"/>
  </si>
  <si>
    <r>
      <t>現金・カード比率　</t>
    </r>
    <r>
      <rPr>
        <b/>
        <sz val="11"/>
        <color theme="1"/>
        <rFont val="游ゴシック"/>
        <family val="3"/>
        <charset val="128"/>
        <scheme val="minor"/>
      </rPr>
      <t>Ｃ　（予測2）</t>
    </r>
    <rPh sb="0" eb="2">
      <t>ゲンキン</t>
    </rPh>
    <rPh sb="6" eb="8">
      <t>ヒリツ</t>
    </rPh>
    <phoneticPr fontId="2"/>
  </si>
  <si>
    <t>消費税率10％</t>
    <rPh sb="0" eb="3">
      <t>ショウヒゼイ</t>
    </rPh>
    <rPh sb="3" eb="4">
      <t>リツ</t>
    </rPh>
    <phoneticPr fontId="2"/>
  </si>
  <si>
    <t>消費税8％
カード比率約45％</t>
    <rPh sb="0" eb="3">
      <t>ショウヒゼイ</t>
    </rPh>
    <rPh sb="9" eb="11">
      <t>ヒリツ</t>
    </rPh>
    <rPh sb="11" eb="12">
      <t>ヤク</t>
    </rPh>
    <phoneticPr fontId="2"/>
  </si>
  <si>
    <t>消費税10％
カード比率約67％</t>
    <rPh sb="0" eb="3">
      <t>ショウヒゼイ</t>
    </rPh>
    <rPh sb="10" eb="12">
      <t>ヒリツ</t>
    </rPh>
    <rPh sb="12" eb="13">
      <t>ヤク</t>
    </rPh>
    <phoneticPr fontId="2"/>
  </si>
  <si>
    <t>消費税10％
カード比率約90％</t>
    <rPh sb="0" eb="3">
      <t>ショウヒゼイ</t>
    </rPh>
    <phoneticPr fontId="2"/>
  </si>
  <si>
    <t>カード手数料</t>
    <rPh sb="3" eb="6">
      <t>テスウリョウ</t>
    </rPh>
    <phoneticPr fontId="2"/>
  </si>
  <si>
    <t>（内元売カード手数料）</t>
    <rPh sb="1" eb="2">
      <t>ウチ</t>
    </rPh>
    <rPh sb="2" eb="4">
      <t>モトウリ</t>
    </rPh>
    <rPh sb="7" eb="10">
      <t>テスウリョウ</t>
    </rPh>
    <phoneticPr fontId="2"/>
  </si>
  <si>
    <t>（内一般カード手数料）</t>
    <rPh sb="1" eb="2">
      <t>ウチ</t>
    </rPh>
    <rPh sb="2" eb="4">
      <t>イッパン</t>
    </rPh>
    <rPh sb="7" eb="10">
      <t>テスウリョウ</t>
    </rPh>
    <phoneticPr fontId="2"/>
  </si>
  <si>
    <t>-</t>
    <phoneticPr fontId="2"/>
  </si>
  <si>
    <t>kl</t>
    <phoneticPr fontId="2"/>
  </si>
  <si>
    <t>現金・カード比率　Ａ　（現  状）</t>
    <phoneticPr fontId="2"/>
  </si>
  <si>
    <t>販売基礎データ</t>
    <rPh sb="0" eb="2">
      <t>ハンバイ</t>
    </rPh>
    <rPh sb="2" eb="4">
      <t>キソ</t>
    </rPh>
    <phoneticPr fontId="2"/>
  </si>
  <si>
    <t>カード売上情報</t>
    <rPh sb="3" eb="5">
      <t>ウリアゲ</t>
    </rPh>
    <rPh sb="5" eb="7">
      <t>ジョウホウ</t>
    </rPh>
    <phoneticPr fontId="2"/>
  </si>
  <si>
    <t>：</t>
    <phoneticPr fontId="2"/>
  </si>
  <si>
    <t>カード利用情報</t>
    <rPh sb="3" eb="5">
      <t>リヨウ</t>
    </rPh>
    <rPh sb="5" eb="7">
      <t>ジョウホウ</t>
    </rPh>
    <phoneticPr fontId="2"/>
  </si>
  <si>
    <t>消費増税・キャッシュレス化による収支変化試算（月間、単位：円）</t>
    <rPh sb="0" eb="2">
      <t>ショウヒ</t>
    </rPh>
    <rPh sb="2" eb="4">
      <t>ゾウゼイ</t>
    </rPh>
    <rPh sb="12" eb="13">
      <t>カ</t>
    </rPh>
    <rPh sb="16" eb="18">
      <t>シュウシ</t>
    </rPh>
    <rPh sb="18" eb="20">
      <t>ヘンカ</t>
    </rPh>
    <rPh sb="20" eb="22">
      <t>シサン</t>
    </rPh>
    <rPh sb="23" eb="25">
      <t>ゲッカン</t>
    </rPh>
    <rPh sb="26" eb="28">
      <t>タンイ</t>
    </rPh>
    <rPh sb="29" eb="30">
      <t>エン</t>
    </rPh>
    <phoneticPr fontId="2"/>
  </si>
  <si>
    <t>：</t>
    <phoneticPr fontId="2"/>
  </si>
  <si>
    <t>：</t>
    <phoneticPr fontId="2"/>
  </si>
  <si>
    <t>：</t>
    <phoneticPr fontId="2"/>
  </si>
  <si>
    <t>現金比率</t>
    <rPh sb="0" eb="2">
      <t>ゲンキン</t>
    </rPh>
    <rPh sb="2" eb="4">
      <t>ヒリツ</t>
    </rPh>
    <phoneticPr fontId="2"/>
  </si>
  <si>
    <t>カード比率</t>
    <rPh sb="3" eb="5">
      <t>ヒリツ</t>
    </rPh>
    <phoneticPr fontId="2"/>
  </si>
  <si>
    <t>：</t>
  </si>
  <si>
    <t>元売カード・一般カード比率 （現状）</t>
    <rPh sb="0" eb="2">
      <t>モトウリ</t>
    </rPh>
    <rPh sb="6" eb="8">
      <t>イッパン</t>
    </rPh>
    <rPh sb="11" eb="13">
      <t>ヒリツ</t>
    </rPh>
    <rPh sb="15" eb="17">
      <t>ゲンジョウ</t>
    </rPh>
    <phoneticPr fontId="2"/>
  </si>
  <si>
    <t>　　　　　〃　　　　　　 　（予測1）</t>
    <rPh sb="15" eb="17">
      <t>ヨソク</t>
    </rPh>
    <phoneticPr fontId="2"/>
  </si>
  <si>
    <t>　　　　　〃　　　　　　 　（予測2）</t>
    <rPh sb="15" eb="17">
      <t>ヨソク</t>
    </rPh>
    <phoneticPr fontId="2"/>
  </si>
  <si>
    <t>※予測1及び2については、変更しないと考える場合は空欄としてください。</t>
    <rPh sb="1" eb="3">
      <t>ヨソク</t>
    </rPh>
    <rPh sb="4" eb="5">
      <t>オヨ</t>
    </rPh>
    <rPh sb="13" eb="15">
      <t>ヘンコウ</t>
    </rPh>
    <rPh sb="19" eb="20">
      <t>カンガ</t>
    </rPh>
    <rPh sb="22" eb="24">
      <t>バアイ</t>
    </rPh>
    <rPh sb="25" eb="27">
      <t>クウラン</t>
    </rPh>
    <phoneticPr fontId="2"/>
  </si>
  <si>
    <t>←消費税率10％後、キャッシュレス推進により最低限変化すると考える予測比率を入力。</t>
    <rPh sb="1" eb="4">
      <t>ショウヒゼイ</t>
    </rPh>
    <rPh sb="4" eb="5">
      <t>リツ</t>
    </rPh>
    <rPh sb="8" eb="9">
      <t>ゴ</t>
    </rPh>
    <rPh sb="17" eb="19">
      <t>スイシン</t>
    </rPh>
    <rPh sb="22" eb="25">
      <t>サイテイゲン</t>
    </rPh>
    <rPh sb="25" eb="27">
      <t>ヘンカ</t>
    </rPh>
    <rPh sb="30" eb="31">
      <t>カンガ</t>
    </rPh>
    <rPh sb="33" eb="35">
      <t>ヨソク</t>
    </rPh>
    <rPh sb="35" eb="37">
      <t>ヒリツ</t>
    </rPh>
    <rPh sb="38" eb="40">
      <t>ニュウリョク</t>
    </rPh>
    <phoneticPr fontId="2"/>
  </si>
  <si>
    <t>←上記同様、最大限変化すると考える予測比率を入力。</t>
    <rPh sb="1" eb="3">
      <t>ジョウキ</t>
    </rPh>
    <rPh sb="3" eb="5">
      <t>ドウヨウ</t>
    </rPh>
    <rPh sb="6" eb="9">
      <t>サイダイゲン</t>
    </rPh>
    <rPh sb="9" eb="11">
      <t>ヘンカ</t>
    </rPh>
    <rPh sb="14" eb="15">
      <t>カンガ</t>
    </rPh>
    <rPh sb="17" eb="19">
      <t>ヨソク</t>
    </rPh>
    <rPh sb="19" eb="21">
      <t>ヒリツ</t>
    </rPh>
    <rPh sb="22" eb="24">
      <t>ニュウリョク</t>
    </rPh>
    <phoneticPr fontId="2"/>
  </si>
  <si>
    <t>←現在の元売カードと一般カードの利用比率を入力。</t>
    <rPh sb="1" eb="3">
      <t>ゲンザイ</t>
    </rPh>
    <rPh sb="4" eb="6">
      <t>モトウリ</t>
    </rPh>
    <rPh sb="10" eb="12">
      <t>イッパン</t>
    </rPh>
    <rPh sb="16" eb="18">
      <t>リヨウ</t>
    </rPh>
    <rPh sb="18" eb="20">
      <t>ヒリツ</t>
    </rPh>
    <rPh sb="21" eb="23">
      <t>ニュウリョク</t>
    </rPh>
    <phoneticPr fontId="2"/>
  </si>
  <si>
    <t>←キャッシュレス推進政策により、現状から最低限変化すると考える予測比率を入力。</t>
    <rPh sb="8" eb="10">
      <t>スイシン</t>
    </rPh>
    <rPh sb="10" eb="12">
      <t>セイサク</t>
    </rPh>
    <rPh sb="16" eb="18">
      <t>ゲンジョウ</t>
    </rPh>
    <rPh sb="20" eb="23">
      <t>サイテイゲン</t>
    </rPh>
    <rPh sb="23" eb="25">
      <t>ヘンカ</t>
    </rPh>
    <rPh sb="28" eb="29">
      <t>カンガ</t>
    </rPh>
    <rPh sb="31" eb="33">
      <t>ヨソク</t>
    </rPh>
    <rPh sb="33" eb="35">
      <t>ヒリツ</t>
    </rPh>
    <rPh sb="36" eb="38">
      <t>ニュウリョク</t>
    </rPh>
    <phoneticPr fontId="2"/>
  </si>
  <si>
    <t>元売カード</t>
    <rPh sb="0" eb="2">
      <t>モトウリ</t>
    </rPh>
    <phoneticPr fontId="2"/>
  </si>
  <si>
    <t>一般カード</t>
    <rPh sb="0" eb="2">
      <t>イッパン</t>
    </rPh>
    <phoneticPr fontId="2"/>
  </si>
  <si>
    <t>←上記同様、現状から最大限変化すると考える予測比率を入力。</t>
    <rPh sb="1" eb="3">
      <t>ジョウキ</t>
    </rPh>
    <rPh sb="3" eb="5">
      <t>ドウヨウ</t>
    </rPh>
    <rPh sb="6" eb="8">
      <t>ゲンジョウ</t>
    </rPh>
    <rPh sb="10" eb="13">
      <t>サイダイゲン</t>
    </rPh>
    <rPh sb="13" eb="15">
      <t>ヘンカ</t>
    </rPh>
    <rPh sb="18" eb="19">
      <t>カンガ</t>
    </rPh>
    <rPh sb="21" eb="23">
      <t>ヨソク</t>
    </rPh>
    <rPh sb="23" eb="25">
      <t>ヒリツ</t>
    </rPh>
    <rPh sb="26" eb="28">
      <t>ニュウリョク</t>
    </rPh>
    <phoneticPr fontId="2"/>
  </si>
  <si>
    <t>A（現状）</t>
    <rPh sb="2" eb="4">
      <t>ゲンジョウ</t>
    </rPh>
    <phoneticPr fontId="2"/>
  </si>
  <si>
    <t>B（予測１）</t>
    <rPh sb="2" eb="4">
      <t>ヨソク</t>
    </rPh>
    <phoneticPr fontId="2"/>
  </si>
  <si>
    <t>C（予測２）</t>
    <rPh sb="2" eb="4">
      <t>ヨソク</t>
    </rPh>
    <phoneticPr fontId="2"/>
  </si>
  <si>
    <t>Ａ対Ｂ</t>
    <rPh sb="1" eb="2">
      <t>タイ</t>
    </rPh>
    <phoneticPr fontId="2"/>
  </si>
  <si>
    <t>Ａ対Ｃ</t>
    <rPh sb="1" eb="2">
      <t>タイ</t>
    </rPh>
    <phoneticPr fontId="2"/>
  </si>
  <si>
    <t>消費税8％
カード比率</t>
    <rPh sb="0" eb="3">
      <t>ショウヒゼイ</t>
    </rPh>
    <rPh sb="9" eb="11">
      <t>ヒリツ</t>
    </rPh>
    <phoneticPr fontId="2"/>
  </si>
  <si>
    <t>消費税10％
カード比率</t>
    <rPh sb="0" eb="3">
      <t>ショウヒゼイ</t>
    </rPh>
    <rPh sb="10" eb="12">
      <t>ヒリツ</t>
    </rPh>
    <phoneticPr fontId="2"/>
  </si>
  <si>
    <t>消費税10％
カード比率</t>
    <rPh sb="0" eb="3">
      <t>ショウヒゼイ</t>
    </rPh>
    <phoneticPr fontId="2"/>
  </si>
  <si>
    <t>卸価格　（消費税抜）</t>
    <rPh sb="0" eb="3">
      <t>オロシカカク</t>
    </rPh>
    <rPh sb="5" eb="8">
      <t>ショウヒゼイ</t>
    </rPh>
    <rPh sb="8" eb="9">
      <t>ヌキ</t>
    </rPh>
    <phoneticPr fontId="2"/>
  </si>
  <si>
    <t>小売価格（消費税抜）</t>
    <rPh sb="0" eb="2">
      <t>コウリ</t>
    </rPh>
    <rPh sb="2" eb="4">
      <t>カカク</t>
    </rPh>
    <rPh sb="5" eb="8">
      <t>ショウヒゼイ</t>
    </rPh>
    <rPh sb="8" eb="9">
      <t>ヌ</t>
    </rPh>
    <phoneticPr fontId="2"/>
  </si>
  <si>
    <t>卸価格　（消費税抜）</t>
    <rPh sb="0" eb="3">
      <t>オロシカカク</t>
    </rPh>
    <rPh sb="5" eb="8">
      <t>ショウヒゼイ</t>
    </rPh>
    <rPh sb="8" eb="9">
      <t>ヌ</t>
    </rPh>
    <phoneticPr fontId="2"/>
  </si>
  <si>
    <t>-</t>
    <phoneticPr fontId="2"/>
  </si>
  <si>
    <t>内カード売上（消費税込）</t>
    <rPh sb="0" eb="1">
      <t>ウチ</t>
    </rPh>
    <rPh sb="4" eb="6">
      <t>ウリアゲ</t>
    </rPh>
    <rPh sb="7" eb="10">
      <t>ショウヒゼイ</t>
    </rPh>
    <rPh sb="10" eb="11">
      <t>コミ</t>
    </rPh>
    <phoneticPr fontId="2"/>
  </si>
  <si>
    <t>kl</t>
  </si>
  <si>
    <t>サンプルデータ</t>
    <phoneticPr fontId="2"/>
  </si>
  <si>
    <t>自社データ</t>
    <rPh sb="0" eb="2">
      <t>ジシャ</t>
    </rPh>
    <phoneticPr fontId="2"/>
  </si>
  <si>
    <t>←現在のガソリン販売価格（消費税抜き）を入力。</t>
    <rPh sb="1" eb="3">
      <t>ゲンザイ</t>
    </rPh>
    <rPh sb="8" eb="10">
      <t>ハンバイ</t>
    </rPh>
    <rPh sb="10" eb="12">
      <t>カカク</t>
    </rPh>
    <rPh sb="13" eb="16">
      <t>ショウヒゼイ</t>
    </rPh>
    <rPh sb="16" eb="17">
      <t>ヌ</t>
    </rPh>
    <rPh sb="20" eb="22">
      <t>ニュウリョク</t>
    </rPh>
    <phoneticPr fontId="2"/>
  </si>
  <si>
    <t>←現在のガソリン仕入価格（消費税抜き）を入力。</t>
    <rPh sb="1" eb="3">
      <t>ゲンザイ</t>
    </rPh>
    <rPh sb="8" eb="10">
      <t>シイレ</t>
    </rPh>
    <rPh sb="10" eb="12">
      <t>カカク</t>
    </rPh>
    <rPh sb="13" eb="16">
      <t>ショウヒゼイ</t>
    </rPh>
    <rPh sb="16" eb="17">
      <t>ヌ</t>
    </rPh>
    <rPh sb="20" eb="22">
      <t>ニュウリョク</t>
    </rPh>
    <phoneticPr fontId="2"/>
  </si>
  <si>
    <t>←月間のガソリン販売数量を入力。</t>
    <rPh sb="1" eb="3">
      <t>ゲッカン</t>
    </rPh>
    <rPh sb="8" eb="10">
      <t>ハンバイ</t>
    </rPh>
    <rPh sb="10" eb="12">
      <t>スウリョウ</t>
    </rPh>
    <rPh sb="13" eb="15">
      <t>ニュウリョク</t>
    </rPh>
    <phoneticPr fontId="2"/>
  </si>
  <si>
    <t>kl</t>
    <phoneticPr fontId="2"/>
  </si>
  <si>
    <t>-</t>
    <phoneticPr fontId="2"/>
  </si>
  <si>
    <t>：</t>
    <phoneticPr fontId="2"/>
  </si>
  <si>
    <t>現金・カード比率　Ａ　（現  状）</t>
    <phoneticPr fontId="2"/>
  </si>
  <si>
    <t>：</t>
    <phoneticPr fontId="2"/>
  </si>
  <si>
    <t>現金等比率</t>
    <rPh sb="0" eb="2">
      <t>ゲンキン</t>
    </rPh>
    <rPh sb="2" eb="3">
      <t>トウ</t>
    </rPh>
    <rPh sb="3" eb="5">
      <t>ヒリツ</t>
    </rPh>
    <phoneticPr fontId="2"/>
  </si>
  <si>
    <t>※現金等比率とカード比率は足して100％となるように入力してください。</t>
    <rPh sb="1" eb="3">
      <t>ゲンキン</t>
    </rPh>
    <rPh sb="3" eb="4">
      <t>トウ</t>
    </rPh>
    <rPh sb="4" eb="6">
      <t>ヒリツ</t>
    </rPh>
    <rPh sb="10" eb="12">
      <t>ヒリツ</t>
    </rPh>
    <rPh sb="13" eb="14">
      <t>タ</t>
    </rPh>
    <rPh sb="26" eb="28">
      <t>ニュウリョク</t>
    </rPh>
    <phoneticPr fontId="2"/>
  </si>
  <si>
    <t>現金等・カード比率（%）　Ａ　（現  状）</t>
    <rPh sb="2" eb="3">
      <t>トウ</t>
    </rPh>
    <phoneticPr fontId="2"/>
  </si>
  <si>
    <r>
      <t>現金等・カード比率（%）　</t>
    </r>
    <r>
      <rPr>
        <b/>
        <sz val="12"/>
        <color theme="1"/>
        <rFont val="游ゴシック"/>
        <family val="3"/>
        <charset val="128"/>
        <scheme val="minor"/>
      </rPr>
      <t>Ｂ　（予測1）</t>
    </r>
    <rPh sb="0" eb="2">
      <t>ゲンキン</t>
    </rPh>
    <rPh sb="2" eb="3">
      <t>トウ</t>
    </rPh>
    <rPh sb="7" eb="9">
      <t>ヒリツ</t>
    </rPh>
    <phoneticPr fontId="2"/>
  </si>
  <si>
    <r>
      <t>現金等・カード比率（%）　</t>
    </r>
    <r>
      <rPr>
        <b/>
        <sz val="12"/>
        <color theme="1"/>
        <rFont val="游ゴシック"/>
        <family val="3"/>
        <charset val="128"/>
        <scheme val="minor"/>
      </rPr>
      <t>Ｃ　（予測2）</t>
    </r>
    <rPh sb="0" eb="2">
      <t>ゲンキン</t>
    </rPh>
    <rPh sb="2" eb="3">
      <t>トウ</t>
    </rPh>
    <rPh sb="7" eb="9">
      <t>ヒリツ</t>
    </rPh>
    <phoneticPr fontId="2"/>
  </si>
  <si>
    <t>←現在の現金等売上（掛売・プリカ含む）とクレジットカード売上（元売・一般カード）の比率を入力。</t>
    <rPh sb="1" eb="3">
      <t>ゲンザイ</t>
    </rPh>
    <rPh sb="4" eb="6">
      <t>ゲンキン</t>
    </rPh>
    <rPh sb="6" eb="7">
      <t>トウ</t>
    </rPh>
    <rPh sb="7" eb="9">
      <t>ウリアゲ</t>
    </rPh>
    <rPh sb="10" eb="12">
      <t>カケウリ</t>
    </rPh>
    <rPh sb="16" eb="17">
      <t>フク</t>
    </rPh>
    <rPh sb="28" eb="30">
      <t>ウリアゲ</t>
    </rPh>
    <rPh sb="31" eb="33">
      <t>モトウリ</t>
    </rPh>
    <rPh sb="34" eb="36">
      <t>イッパン</t>
    </rPh>
    <rPh sb="41" eb="43">
      <t>ヒリツ</t>
    </rPh>
    <rPh sb="44" eb="46">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</si>
</sst>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0&quot;円&quot;"/>
    <numFmt numFmtId="178" formatCode="#,##0;[Red]\▲#,##0"/>
    <numFmt numFmtId="179" formatCode="0.0"/>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1"/>
      <color rgb="FFFF0000"/>
      <name val="游ゴシック"/>
      <family val="2"/>
      <charset val="128"/>
      <scheme val="minor"/>
    </font>
    <font>
      <b/>
      <sz val="11"/>
      <color theme="1"/>
      <name val="游ゴシック"/>
      <family val="3"/>
      <charset val="128"/>
      <scheme val="minor"/>
    </font>
    <font>
      <sz val="20"/>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2"/>
      <color theme="0"/>
      <name val="游ゴシック"/>
      <family val="3"/>
      <charset val="128"/>
      <scheme val="minor"/>
    </font>
    <font>
      <sz val="11"/>
      <color theme="0" tint="-0.34998626667073579"/>
      <name val="游ゴシック"/>
      <family val="2"/>
      <charset val="128"/>
      <scheme val="minor"/>
    </font>
    <font>
      <sz val="11"/>
      <color theme="0" tint="-0.34998626667073579"/>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7">
    <xf numFmtId="0" fontId="0" fillId="0" borderId="0" xfId="0">
      <alignmen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3" fillId="0" borderId="0" xfId="0" applyFont="1">
      <alignment vertical="center"/>
    </xf>
    <xf numFmtId="0" fontId="0" fillId="0" borderId="0" xfId="0" applyBorder="1">
      <alignment vertical="center"/>
    </xf>
    <xf numFmtId="38" fontId="0" fillId="0" borderId="0" xfId="1" applyFont="1" applyBorder="1">
      <alignment vertical="center"/>
    </xf>
    <xf numFmtId="0" fontId="0" fillId="0" borderId="0" xfId="0" applyFill="1" applyBorder="1">
      <alignment vertical="center"/>
    </xf>
    <xf numFmtId="9" fontId="0" fillId="0" borderId="0" xfId="0" applyNumberFormat="1" applyFill="1" applyBorder="1" applyAlignment="1">
      <alignment horizontal="center" vertical="center"/>
    </xf>
    <xf numFmtId="0" fontId="0" fillId="0" borderId="0" xfId="0" applyFill="1" applyBorder="1" applyAlignment="1">
      <alignment vertical="center"/>
    </xf>
    <xf numFmtId="38" fontId="0" fillId="0" borderId="0" xfId="1" applyFont="1" applyFill="1" applyBorder="1">
      <alignment vertical="center"/>
    </xf>
    <xf numFmtId="38" fontId="0" fillId="0" borderId="0" xfId="0" applyNumberFormat="1" applyFill="1" applyBorder="1">
      <alignment vertical="center"/>
    </xf>
    <xf numFmtId="0" fontId="0" fillId="0" borderId="0" xfId="0" applyFill="1" applyBorder="1" applyAlignment="1">
      <alignment horizontal="right" vertical="center"/>
    </xf>
    <xf numFmtId="38" fontId="3" fillId="0" borderId="0" xfId="0" applyNumberFormat="1" applyFont="1">
      <alignment vertical="center"/>
    </xf>
    <xf numFmtId="0" fontId="0" fillId="0" borderId="0" xfId="0" applyBorder="1" applyAlignment="1">
      <alignment horizontal="right" vertical="center"/>
    </xf>
    <xf numFmtId="38" fontId="0" fillId="0" borderId="0" xfId="0" applyNumberFormat="1" applyBorder="1">
      <alignment vertical="center"/>
    </xf>
    <xf numFmtId="0" fontId="4" fillId="0" borderId="0" xfId="0" applyFont="1" applyFill="1" applyBorder="1" applyAlignment="1">
      <alignment horizontal="right"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0" fontId="0" fillId="0" borderId="0" xfId="0" applyFill="1">
      <alignment vertical="center"/>
    </xf>
    <xf numFmtId="0" fontId="0" fillId="0" borderId="0" xfId="0" applyFill="1" applyBorder="1" applyAlignment="1">
      <alignment horizontal="left" vertical="center"/>
    </xf>
    <xf numFmtId="0" fontId="4" fillId="0" borderId="0" xfId="0" applyFont="1" applyFill="1" applyBorder="1" applyAlignment="1">
      <alignment horizontal="right" vertical="center" wrapText="1"/>
    </xf>
    <xf numFmtId="0" fontId="3" fillId="0" borderId="0" xfId="0" applyFont="1" applyAlignment="1">
      <alignment horizontal="right" vertical="center" wrapText="1"/>
    </xf>
    <xf numFmtId="0" fontId="4" fillId="0" borderId="0" xfId="0" applyFont="1" applyFill="1" applyBorder="1" applyAlignment="1">
      <alignment horizontal="center" vertical="center"/>
    </xf>
    <xf numFmtId="49" fontId="0" fillId="0" borderId="0" xfId="0" applyNumberFormat="1" applyFill="1" applyBorder="1" applyAlignment="1">
      <alignment vertical="center"/>
    </xf>
    <xf numFmtId="0" fontId="3" fillId="0" borderId="0" xfId="0" applyFont="1" applyFill="1" applyBorder="1">
      <alignment vertical="center"/>
    </xf>
    <xf numFmtId="49" fontId="0" fillId="0" borderId="0" xfId="0" applyNumberFormat="1" applyFill="1" applyBorder="1" applyAlignment="1">
      <alignment horizontal="center" vertical="center"/>
    </xf>
    <xf numFmtId="0" fontId="0" fillId="0" borderId="0" xfId="0" applyProtection="1">
      <alignment vertical="center"/>
    </xf>
    <xf numFmtId="0" fontId="0" fillId="0" borderId="1" xfId="0" applyBorder="1" applyProtection="1">
      <alignment vertical="center"/>
    </xf>
    <xf numFmtId="0" fontId="0" fillId="0" borderId="4" xfId="0" applyBorder="1" applyAlignment="1" applyProtection="1">
      <alignment horizontal="left" vertical="center"/>
    </xf>
    <xf numFmtId="0" fontId="0" fillId="0" borderId="5" xfId="0" applyBorder="1" applyProtection="1">
      <alignment vertical="center"/>
    </xf>
    <xf numFmtId="9" fontId="0" fillId="0" borderId="1" xfId="0" applyNumberFormat="1" applyBorder="1" applyAlignment="1" applyProtection="1">
      <alignment horizontal="center" vertical="center"/>
    </xf>
    <xf numFmtId="0" fontId="0" fillId="0" borderId="12" xfId="0" applyFill="1" applyBorder="1" applyAlignment="1" applyProtection="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left" vertical="center"/>
    </xf>
    <xf numFmtId="0" fontId="0" fillId="0" borderId="12" xfId="0" applyFill="1" applyBorder="1" applyAlignment="1" applyProtection="1">
      <alignment horizontal="left" vertical="center" indent="1"/>
    </xf>
    <xf numFmtId="38" fontId="0" fillId="0" borderId="1" xfId="1" applyFont="1" applyBorder="1" applyProtection="1">
      <alignment vertical="center"/>
    </xf>
    <xf numFmtId="38" fontId="0" fillId="2" borderId="8" xfId="0" applyNumberFormat="1" applyFill="1" applyBorder="1" applyProtection="1">
      <alignment vertical="center"/>
    </xf>
    <xf numFmtId="38" fontId="0" fillId="2" borderId="2" xfId="0" applyNumberFormat="1" applyFill="1" applyBorder="1" applyProtection="1">
      <alignment vertical="center"/>
    </xf>
    <xf numFmtId="0" fontId="0" fillId="0" borderId="3" xfId="0" applyBorder="1" applyAlignment="1" applyProtection="1">
      <alignment horizontal="left" vertical="center"/>
    </xf>
    <xf numFmtId="0" fontId="0" fillId="0" borderId="3" xfId="0" applyBorder="1" applyAlignment="1" applyProtection="1">
      <alignment horizontal="center" vertical="center"/>
    </xf>
    <xf numFmtId="0" fontId="0" fillId="0" borderId="3" xfId="0" applyBorder="1" applyAlignment="1" applyProtection="1">
      <alignment horizontal="right" vertical="center"/>
    </xf>
    <xf numFmtId="0" fontId="0" fillId="0" borderId="3" xfId="0" applyBorder="1" applyProtection="1">
      <alignment vertical="center"/>
    </xf>
    <xf numFmtId="0" fontId="0" fillId="0" borderId="12" xfId="0" applyFill="1" applyBorder="1" applyAlignment="1" applyProtection="1">
      <alignment horizontal="right" vertical="center"/>
    </xf>
    <xf numFmtId="0" fontId="0" fillId="0" borderId="1" xfId="0" applyBorder="1" applyAlignment="1" applyProtection="1">
      <alignment horizontal="left" vertical="center"/>
    </xf>
    <xf numFmtId="0" fontId="0" fillId="0" borderId="4" xfId="0" applyBorder="1" applyAlignment="1" applyProtection="1">
      <alignment horizontal="center" vertical="center"/>
    </xf>
    <xf numFmtId="0" fontId="0" fillId="0" borderId="13" xfId="0" applyBorder="1" applyAlignment="1" applyProtection="1">
      <alignment horizontal="center" vertical="center"/>
    </xf>
    <xf numFmtId="0" fontId="0" fillId="0" borderId="4" xfId="0" applyFill="1" applyBorder="1" applyAlignment="1" applyProtection="1">
      <alignment horizontal="left" vertical="center"/>
    </xf>
    <xf numFmtId="0" fontId="0" fillId="0" borderId="13" xfId="0" applyFill="1" applyBorder="1" applyAlignment="1" applyProtection="1">
      <alignment horizontal="center" vertical="center"/>
    </xf>
    <xf numFmtId="0" fontId="0" fillId="2" borderId="1" xfId="0" applyFill="1" applyBorder="1" applyProtection="1">
      <alignment vertical="center"/>
    </xf>
    <xf numFmtId="0" fontId="0" fillId="0" borderId="0" xfId="0" applyFill="1" applyBorder="1" applyAlignment="1" applyProtection="1">
      <alignment horizontal="center" vertical="center"/>
    </xf>
    <xf numFmtId="38" fontId="0" fillId="0" borderId="0" xfId="1" applyFont="1" applyBorder="1" applyProtection="1">
      <alignment vertical="center"/>
    </xf>
    <xf numFmtId="0" fontId="0" fillId="0" borderId="13"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3" xfId="0" applyFill="1" applyBorder="1" applyAlignment="1" applyProtection="1">
      <alignment horizontal="center" vertical="center"/>
    </xf>
    <xf numFmtId="49" fontId="0" fillId="0" borderId="3" xfId="0" applyNumberFormat="1"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horizontal="right" vertical="center"/>
    </xf>
    <xf numFmtId="0" fontId="0" fillId="0" borderId="0" xfId="0" applyBorder="1" applyAlignment="1" applyProtection="1">
      <alignment horizontal="center" vertical="center"/>
    </xf>
    <xf numFmtId="38" fontId="0" fillId="0" borderId="0" xfId="0" applyNumberFormat="1" applyBorder="1" applyProtection="1">
      <alignment vertical="center"/>
    </xf>
    <xf numFmtId="0" fontId="0" fillId="0" borderId="0" xfId="0" applyFill="1" applyBorder="1" applyAlignment="1" applyProtection="1">
      <alignment horizontal="left" vertical="center"/>
    </xf>
    <xf numFmtId="49" fontId="0" fillId="0" borderId="0" xfId="0" applyNumberFormat="1" applyBorder="1" applyAlignment="1" applyProtection="1">
      <alignment vertical="center"/>
    </xf>
    <xf numFmtId="176" fontId="0" fillId="0" borderId="4" xfId="0" applyNumberFormat="1" applyFill="1" applyBorder="1" applyAlignment="1" applyProtection="1">
      <alignment horizontal="center" vertical="center"/>
    </xf>
    <xf numFmtId="0" fontId="0" fillId="0" borderId="0" xfId="0" applyAlignment="1"/>
    <xf numFmtId="0" fontId="0" fillId="0" borderId="4" xfId="0" applyFill="1" applyBorder="1" applyAlignment="1" applyProtection="1">
      <alignment horizontal="center" vertical="center"/>
    </xf>
    <xf numFmtId="38" fontId="0" fillId="0" borderId="1" xfId="1" applyFont="1" applyBorder="1" applyAlignment="1" applyProtection="1">
      <alignment horizontal="right" vertical="center"/>
    </xf>
    <xf numFmtId="0" fontId="0" fillId="0" borderId="1" xfId="0" applyBorder="1" applyAlignment="1" applyProtection="1">
      <alignment horizontal="center" vertical="center"/>
    </xf>
    <xf numFmtId="38" fontId="0" fillId="0" borderId="1" xfId="0" applyNumberFormat="1" applyBorder="1" applyAlignment="1" applyProtection="1">
      <alignment horizontal="right" vertical="center"/>
    </xf>
    <xf numFmtId="0" fontId="0" fillId="0" borderId="1" xfId="0" applyBorder="1" applyAlignment="1" applyProtection="1">
      <alignment horizontal="right" vertical="center"/>
    </xf>
    <xf numFmtId="0" fontId="0" fillId="0" borderId="16" xfId="0" applyFill="1" applyBorder="1" applyAlignment="1" applyProtection="1">
      <alignment horizontal="center" vertical="center"/>
    </xf>
    <xf numFmtId="38" fontId="0" fillId="0" borderId="17" xfId="0" applyNumberFormat="1" applyBorder="1" applyProtection="1">
      <alignment vertical="center"/>
    </xf>
    <xf numFmtId="38" fontId="0" fillId="0" borderId="17" xfId="1" applyFont="1" applyBorder="1" applyAlignment="1" applyProtection="1">
      <alignment horizontal="right" vertical="center"/>
    </xf>
    <xf numFmtId="178" fontId="0" fillId="0" borderId="17" xfId="1" applyNumberFormat="1" applyFont="1" applyBorder="1" applyProtection="1">
      <alignment vertical="center"/>
    </xf>
    <xf numFmtId="0" fontId="0" fillId="0" borderId="23" xfId="0" applyBorder="1" applyAlignment="1" applyProtection="1">
      <alignment horizontal="center" vertical="center"/>
    </xf>
    <xf numFmtId="38" fontId="0" fillId="2" borderId="24" xfId="0" applyNumberFormat="1" applyFill="1" applyBorder="1" applyProtection="1">
      <alignment vertical="center"/>
    </xf>
    <xf numFmtId="38" fontId="0" fillId="2" borderId="23" xfId="0" applyNumberFormat="1" applyFill="1" applyBorder="1" applyProtection="1">
      <alignment vertical="center"/>
    </xf>
    <xf numFmtId="38" fontId="0" fillId="0" borderId="22" xfId="1" applyFont="1" applyBorder="1" applyProtection="1">
      <alignment vertical="center"/>
    </xf>
    <xf numFmtId="0" fontId="0" fillId="2" borderId="22" xfId="0" applyFill="1" applyBorder="1" applyProtection="1">
      <alignment vertical="center"/>
    </xf>
    <xf numFmtId="178" fontId="5" fillId="0" borderId="25" xfId="1" applyNumberFormat="1" applyFont="1" applyBorder="1" applyProtection="1">
      <alignment vertical="center"/>
    </xf>
    <xf numFmtId="38" fontId="0" fillId="2" borderId="26" xfId="0" applyNumberFormat="1" applyFill="1" applyBorder="1" applyProtection="1">
      <alignment vertical="center"/>
    </xf>
    <xf numFmtId="38" fontId="0" fillId="2" borderId="27" xfId="0" applyNumberFormat="1" applyFill="1" applyBorder="1" applyProtection="1">
      <alignment vertical="center"/>
    </xf>
    <xf numFmtId="38" fontId="0" fillId="0" borderId="1" xfId="1" applyFont="1" applyBorder="1" applyAlignment="1" applyProtection="1">
      <alignment horizontal="right" vertical="center"/>
    </xf>
    <xf numFmtId="0" fontId="0" fillId="0" borderId="0" xfId="0" applyBorder="1" applyAlignment="1" applyProtection="1">
      <alignment horizontal="left" vertical="center"/>
    </xf>
    <xf numFmtId="0" fontId="0" fillId="0" borderId="1" xfId="0" applyBorder="1" applyAlignment="1" applyProtection="1">
      <alignment horizontal="right" vertical="center"/>
    </xf>
    <xf numFmtId="0" fontId="0" fillId="0" borderId="1" xfId="0" applyBorder="1" applyAlignment="1" applyProtection="1">
      <alignment horizontal="center" vertical="center"/>
    </xf>
    <xf numFmtId="38" fontId="0" fillId="0" borderId="1" xfId="0" applyNumberFormat="1" applyBorder="1" applyAlignment="1" applyProtection="1">
      <alignment horizontal="right" vertical="center"/>
    </xf>
    <xf numFmtId="0" fontId="8" fillId="0" borderId="1" xfId="0" applyFont="1" applyBorder="1">
      <alignment vertical="center"/>
    </xf>
    <xf numFmtId="0" fontId="9" fillId="0" borderId="0" xfId="0" applyFont="1" applyFill="1" applyBorder="1">
      <alignment vertical="center"/>
    </xf>
    <xf numFmtId="9"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4" xfId="0" applyFont="1" applyBorder="1" applyAlignment="1">
      <alignment horizontal="left" vertical="center"/>
    </xf>
    <xf numFmtId="0" fontId="9" fillId="0" borderId="13" xfId="0" applyFont="1" applyBorder="1" applyAlignment="1">
      <alignment horizontal="right" vertical="center"/>
    </xf>
    <xf numFmtId="0" fontId="9" fillId="0" borderId="32" xfId="0" applyFont="1" applyBorder="1" applyAlignment="1">
      <alignment horizontal="right" vertical="center"/>
    </xf>
    <xf numFmtId="0" fontId="9" fillId="0" borderId="34" xfId="0" applyFont="1" applyBorder="1" applyAlignment="1">
      <alignment horizontal="right" vertical="center"/>
    </xf>
    <xf numFmtId="38" fontId="9" fillId="0" borderId="0" xfId="1" applyFont="1" applyFill="1" applyBorder="1">
      <alignment vertical="center"/>
    </xf>
    <xf numFmtId="38" fontId="9" fillId="0" borderId="0" xfId="0" applyNumberFormat="1" applyFont="1" applyFill="1" applyBorder="1">
      <alignment vertical="center"/>
    </xf>
    <xf numFmtId="0" fontId="9" fillId="0" borderId="9" xfId="0" applyFont="1" applyBorder="1" applyAlignment="1">
      <alignment horizontal="left" vertical="center"/>
    </xf>
    <xf numFmtId="0" fontId="9" fillId="0" borderId="3"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horizontal="right" vertical="center"/>
    </xf>
    <xf numFmtId="0" fontId="9" fillId="0" borderId="0" xfId="0" applyFont="1" applyBorder="1">
      <alignment vertical="center"/>
    </xf>
    <xf numFmtId="0" fontId="9" fillId="0" borderId="1" xfId="0" applyFont="1" applyBorder="1" applyAlignment="1">
      <alignment horizontal="left" vertical="center"/>
    </xf>
    <xf numFmtId="0" fontId="9" fillId="0" borderId="4" xfId="0" applyFont="1" applyBorder="1" applyAlignment="1">
      <alignment horizontal="center" vertical="center"/>
    </xf>
    <xf numFmtId="0" fontId="9" fillId="0" borderId="1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9" fillId="0" borderId="4" xfId="0" applyFont="1" applyFill="1" applyBorder="1" applyAlignment="1">
      <alignment horizontal="left" vertical="center"/>
    </xf>
    <xf numFmtId="176" fontId="9" fillId="0" borderId="4" xfId="0" applyNumberFormat="1" applyFont="1" applyFill="1" applyBorder="1" applyAlignment="1" applyProtection="1">
      <alignment horizontal="center" vertical="center"/>
      <protection locked="0"/>
    </xf>
    <xf numFmtId="0" fontId="9" fillId="0" borderId="13" xfId="0" applyFont="1" applyFill="1" applyBorder="1" applyAlignment="1">
      <alignment horizontal="center" vertical="center"/>
    </xf>
    <xf numFmtId="176" fontId="9" fillId="0" borderId="11" xfId="0" applyNumberFormat="1" applyFont="1" applyFill="1" applyBorder="1" applyAlignment="1" applyProtection="1">
      <alignment horizontal="center" vertical="center"/>
      <protection locked="0"/>
    </xf>
    <xf numFmtId="0" fontId="9" fillId="0" borderId="7" xfId="0" applyFont="1" applyFill="1" applyBorder="1" applyAlignment="1">
      <alignment horizontal="center" vertical="center"/>
    </xf>
    <xf numFmtId="0" fontId="11" fillId="0" borderId="0" xfId="0" applyFont="1" applyFill="1" applyBorder="1">
      <alignment vertical="center"/>
    </xf>
    <xf numFmtId="176" fontId="9" fillId="0" borderId="12" xfId="0" applyNumberFormat="1"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176" fontId="9" fillId="0" borderId="16" xfId="0" applyNumberFormat="1" applyFont="1" applyFill="1" applyBorder="1" applyAlignment="1" applyProtection="1">
      <alignment horizontal="center" vertical="center"/>
      <protection locked="0"/>
    </xf>
    <xf numFmtId="0" fontId="9" fillId="0" borderId="19"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3" xfId="0" applyFont="1" applyFill="1" applyBorder="1" applyAlignment="1">
      <alignment horizontal="left" vertical="center"/>
    </xf>
    <xf numFmtId="0" fontId="9" fillId="0" borderId="0" xfId="0" applyFont="1" applyFill="1" applyBorder="1" applyAlignment="1">
      <alignment horizontal="left" vertical="center"/>
    </xf>
    <xf numFmtId="49" fontId="9" fillId="0" borderId="0" xfId="0" applyNumberFormat="1" applyFont="1" applyBorder="1" applyAlignment="1">
      <alignment horizontal="center" vertical="center"/>
    </xf>
    <xf numFmtId="0" fontId="9" fillId="0" borderId="4"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0" xfId="0" applyFont="1" applyFill="1" applyBorder="1" applyAlignment="1">
      <alignment horizontal="right" vertical="center"/>
    </xf>
    <xf numFmtId="0" fontId="12" fillId="0" borderId="0" xfId="0" applyFont="1">
      <alignment vertical="center"/>
    </xf>
    <xf numFmtId="0" fontId="13"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3" fillId="0" borderId="0" xfId="0" applyFont="1" applyAlignment="1"/>
    <xf numFmtId="0" fontId="3" fillId="0" borderId="0" xfId="0" applyFont="1" applyFill="1">
      <alignment vertical="center"/>
    </xf>
    <xf numFmtId="0" fontId="12" fillId="0" borderId="0" xfId="0" applyFont="1" applyFill="1" applyBorder="1" applyAlignment="1">
      <alignment horizontal="right" vertical="center" wrapText="1"/>
    </xf>
    <xf numFmtId="0" fontId="14" fillId="0" borderId="0" xfId="0" applyFont="1" applyFill="1" applyBorder="1">
      <alignment vertical="center"/>
    </xf>
    <xf numFmtId="38" fontId="3" fillId="0" borderId="0" xfId="1" applyFont="1">
      <alignment vertical="center"/>
    </xf>
    <xf numFmtId="177" fontId="3" fillId="0" borderId="0" xfId="1" applyNumberFormat="1" applyFont="1">
      <alignment vertical="center"/>
    </xf>
    <xf numFmtId="38" fontId="3" fillId="0" borderId="0" xfId="0" applyNumberFormat="1" applyFont="1" applyFill="1" applyBorder="1">
      <alignment vertical="center"/>
    </xf>
    <xf numFmtId="0" fontId="3" fillId="0" borderId="0" xfId="0" applyFont="1" applyFill="1" applyBorder="1" applyAlignment="1">
      <alignment horizontal="right" vertical="center" wrapText="1"/>
    </xf>
    <xf numFmtId="0" fontId="3" fillId="0" borderId="0" xfId="0" applyFont="1" applyFill="1" applyBorder="1" applyAlignment="1">
      <alignmen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Fill="1" applyBorder="1" applyAlignment="1">
      <alignment horizontal="center" vertical="center" wrapText="1"/>
    </xf>
    <xf numFmtId="38" fontId="4" fillId="0" borderId="0" xfId="0" applyNumberFormat="1" applyFont="1">
      <alignment vertical="center"/>
    </xf>
    <xf numFmtId="0" fontId="4" fillId="0" borderId="0" xfId="0" applyFont="1" applyAlignment="1">
      <alignment horizontal="right" vertical="center" wrapText="1"/>
    </xf>
    <xf numFmtId="0" fontId="12" fillId="0" borderId="0" xfId="0" applyFont="1" applyFill="1">
      <alignment vertical="center"/>
    </xf>
    <xf numFmtId="38" fontId="12" fillId="0" borderId="0" xfId="0" applyNumberFormat="1" applyFont="1" applyFill="1">
      <alignment vertical="center"/>
    </xf>
    <xf numFmtId="38" fontId="12" fillId="0" borderId="0" xfId="1" applyFont="1" applyFill="1">
      <alignment vertical="center"/>
    </xf>
    <xf numFmtId="177" fontId="12" fillId="0" borderId="0" xfId="1" applyNumberFormat="1" applyFont="1" applyFill="1">
      <alignment vertical="center"/>
    </xf>
    <xf numFmtId="0" fontId="12" fillId="0" borderId="0" xfId="0" applyFont="1" applyFill="1" applyAlignment="1">
      <alignment horizontal="right" vertical="center" wrapText="1"/>
    </xf>
    <xf numFmtId="0" fontId="12" fillId="0" borderId="0" xfId="0" applyFont="1" applyFill="1" applyAlignment="1">
      <alignment horizontal="right" vertical="center"/>
    </xf>
    <xf numFmtId="0" fontId="13" fillId="0" borderId="0" xfId="0" applyFont="1" applyFill="1" applyAlignment="1">
      <alignment horizontal="right" vertical="center"/>
    </xf>
    <xf numFmtId="0" fontId="13" fillId="0" borderId="0" xfId="0" applyFont="1" applyFill="1">
      <alignment vertical="center"/>
    </xf>
    <xf numFmtId="38" fontId="13" fillId="0" borderId="0" xfId="0" applyNumberFormat="1" applyFont="1" applyFill="1">
      <alignment vertical="center"/>
    </xf>
    <xf numFmtId="0" fontId="13" fillId="0" borderId="0" xfId="0" applyFont="1" applyFill="1" applyAlignment="1">
      <alignment horizontal="right" vertical="center" wrapText="1"/>
    </xf>
    <xf numFmtId="176" fontId="9" fillId="0" borderId="13" xfId="0" applyNumberFormat="1"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4" xfId="0" applyFont="1" applyBorder="1" applyAlignment="1">
      <alignment horizontal="center" vertical="center"/>
    </xf>
    <xf numFmtId="10" fontId="9" fillId="0" borderId="4" xfId="0" applyNumberFormat="1" applyFont="1" applyBorder="1" applyAlignment="1" applyProtection="1">
      <alignment horizontal="right" vertical="center"/>
      <protection locked="0"/>
    </xf>
    <xf numFmtId="10" fontId="9" fillId="0" borderId="13" xfId="0" applyNumberFormat="1" applyFont="1" applyBorder="1" applyAlignment="1" applyProtection="1">
      <alignment horizontal="right" vertical="center"/>
      <protection locked="0"/>
    </xf>
    <xf numFmtId="0" fontId="9" fillId="0" borderId="13" xfId="0" applyFont="1" applyBorder="1" applyAlignment="1">
      <alignment horizontal="center" vertical="center"/>
    </xf>
    <xf numFmtId="49" fontId="9" fillId="0" borderId="13" xfId="0" applyNumberFormat="1" applyFont="1" applyBorder="1" applyAlignment="1">
      <alignment horizontal="center" vertical="center"/>
    </xf>
    <xf numFmtId="179" fontId="9" fillId="0" borderId="4" xfId="0" applyNumberFormat="1" applyFont="1" applyBorder="1" applyAlignment="1">
      <alignment horizontal="right" vertical="center"/>
    </xf>
    <xf numFmtId="179" fontId="9" fillId="0" borderId="13" xfId="0" applyNumberFormat="1" applyFont="1" applyBorder="1" applyAlignment="1">
      <alignment horizontal="right" vertical="center"/>
    </xf>
    <xf numFmtId="0" fontId="9" fillId="0" borderId="4" xfId="0" applyFont="1" applyBorder="1" applyAlignment="1">
      <alignment horizontal="right" vertical="center"/>
    </xf>
    <xf numFmtId="0" fontId="9" fillId="0" borderId="13" xfId="0" applyFont="1" applyBorder="1" applyAlignment="1">
      <alignment horizontal="right" vertical="center"/>
    </xf>
    <xf numFmtId="176" fontId="9" fillId="0" borderId="34" xfId="0" applyNumberFormat="1" applyFont="1" applyBorder="1" applyAlignment="1" applyProtection="1">
      <alignment horizontal="center" vertical="center"/>
      <protection locked="0"/>
    </xf>
    <xf numFmtId="176" fontId="9" fillId="0" borderId="19" xfId="0" applyNumberFormat="1" applyFont="1" applyBorder="1" applyAlignment="1" applyProtection="1">
      <alignment horizontal="center" vertical="center"/>
      <protection locked="0"/>
    </xf>
    <xf numFmtId="176" fontId="9" fillId="0" borderId="35" xfId="0" applyNumberFormat="1" applyFont="1" applyBorder="1" applyAlignment="1" applyProtection="1">
      <alignment horizontal="center" vertical="center"/>
      <protection locked="0"/>
    </xf>
    <xf numFmtId="49" fontId="10" fillId="0" borderId="37" xfId="0" applyNumberFormat="1" applyFont="1" applyBorder="1" applyAlignment="1">
      <alignment horizontal="center" vertical="center"/>
    </xf>
    <xf numFmtId="49" fontId="10" fillId="0" borderId="38" xfId="0" applyNumberFormat="1"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10" fontId="9" fillId="0" borderId="12" xfId="0" applyNumberFormat="1" applyFont="1" applyBorder="1" applyAlignment="1" applyProtection="1">
      <alignment horizontal="right" vertical="center"/>
      <protection locked="0"/>
    </xf>
    <xf numFmtId="10" fontId="9" fillId="0" borderId="34" xfId="0" applyNumberFormat="1" applyFont="1" applyBorder="1" applyAlignment="1" applyProtection="1">
      <alignment horizontal="right" vertical="center"/>
      <protection locked="0"/>
    </xf>
    <xf numFmtId="10" fontId="9" fillId="0" borderId="16" xfId="0" applyNumberFormat="1" applyFont="1" applyBorder="1" applyAlignment="1" applyProtection="1">
      <alignment horizontal="right" vertical="center"/>
      <protection locked="0"/>
    </xf>
    <xf numFmtId="10" fontId="9" fillId="0" borderId="19" xfId="0" applyNumberFormat="1" applyFont="1" applyBorder="1" applyAlignment="1" applyProtection="1">
      <alignment horizontal="right" vertical="center"/>
      <protection locked="0"/>
    </xf>
    <xf numFmtId="10" fontId="9" fillId="0" borderId="35" xfId="0" applyNumberFormat="1" applyFont="1" applyBorder="1" applyAlignment="1" applyProtection="1">
      <alignment horizontal="right" vertical="center"/>
      <protection locked="0"/>
    </xf>
    <xf numFmtId="176" fontId="9" fillId="0" borderId="7" xfId="0" applyNumberFormat="1" applyFont="1" applyBorder="1" applyAlignment="1" applyProtection="1">
      <alignment horizontal="center" vertical="center"/>
      <protection locked="0"/>
    </xf>
    <xf numFmtId="176" fontId="9" fillId="0" borderId="32" xfId="0" applyNumberFormat="1" applyFont="1" applyBorder="1" applyAlignment="1" applyProtection="1">
      <alignment horizontal="center" vertical="center"/>
      <protection locked="0"/>
    </xf>
    <xf numFmtId="0" fontId="9" fillId="0" borderId="31" xfId="0" applyFont="1" applyBorder="1" applyAlignment="1" applyProtection="1">
      <alignment horizontal="right" vertical="center"/>
      <protection locked="0"/>
    </xf>
    <xf numFmtId="0" fontId="9" fillId="0" borderId="2" xfId="0" applyFont="1" applyBorder="1" applyAlignment="1" applyProtection="1">
      <alignment horizontal="right" vertical="center"/>
      <protection locked="0"/>
    </xf>
    <xf numFmtId="0" fontId="9" fillId="0" borderId="6" xfId="0" applyFont="1" applyBorder="1" applyAlignment="1" applyProtection="1">
      <alignment horizontal="right" vertical="center"/>
      <protection locked="0"/>
    </xf>
    <xf numFmtId="179" fontId="9" fillId="0" borderId="33" xfId="0" applyNumberFormat="1" applyFont="1" applyBorder="1" applyAlignment="1" applyProtection="1">
      <alignment horizontal="right" vertical="center"/>
      <protection locked="0"/>
    </xf>
    <xf numFmtId="179" fontId="9" fillId="0" borderId="1" xfId="0" applyNumberFormat="1" applyFont="1" applyBorder="1" applyAlignment="1" applyProtection="1">
      <alignment horizontal="right" vertical="center"/>
      <protection locked="0"/>
    </xf>
    <xf numFmtId="179" fontId="9" fillId="0" borderId="4" xfId="0" applyNumberFormat="1" applyFont="1" applyBorder="1" applyAlignment="1" applyProtection="1">
      <alignment horizontal="right" vertical="center"/>
      <protection locked="0"/>
    </xf>
    <xf numFmtId="38" fontId="9" fillId="0" borderId="33" xfId="1" applyFont="1" applyBorder="1" applyAlignment="1" applyProtection="1">
      <alignment horizontal="right" vertical="center"/>
      <protection locked="0"/>
    </xf>
    <xf numFmtId="38" fontId="9" fillId="0" borderId="1" xfId="1" applyFont="1" applyBorder="1" applyAlignment="1" applyProtection="1">
      <alignment horizontal="right" vertical="center"/>
      <protection locked="0"/>
    </xf>
    <xf numFmtId="38" fontId="9" fillId="0" borderId="4" xfId="1" applyFont="1" applyBorder="1" applyAlignment="1" applyProtection="1">
      <alignment horizontal="right" vertical="center"/>
      <protection locked="0"/>
    </xf>
    <xf numFmtId="0" fontId="7" fillId="0" borderId="0" xfId="0" applyFont="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21" xfId="0" applyBorder="1" applyAlignment="1" applyProtection="1">
      <alignment horizontal="center" vertical="center"/>
    </xf>
    <xf numFmtId="0" fontId="0" fillId="0" borderId="1" xfId="0" applyBorder="1" applyAlignment="1" applyProtection="1">
      <alignment horizontal="right" vertical="center"/>
    </xf>
    <xf numFmtId="0" fontId="0" fillId="0" borderId="4" xfId="0" applyBorder="1" applyAlignment="1" applyProtection="1">
      <alignment horizontal="right"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22" xfId="0" applyBorder="1" applyAlignment="1" applyProtection="1">
      <alignment horizontal="center" vertical="center" wrapText="1"/>
    </xf>
    <xf numFmtId="176" fontId="0" fillId="0" borderId="13" xfId="0" applyNumberFormat="1" applyBorder="1" applyAlignment="1" applyProtection="1">
      <alignment horizontal="center" vertical="center"/>
    </xf>
    <xf numFmtId="176" fontId="0" fillId="0" borderId="5" xfId="0" applyNumberFormat="1" applyBorder="1" applyAlignment="1" applyProtection="1">
      <alignment horizontal="center" vertical="center"/>
    </xf>
    <xf numFmtId="38" fontId="0" fillId="0" borderId="1" xfId="1" applyFont="1" applyBorder="1" applyAlignment="1" applyProtection="1">
      <alignment horizontal="right" vertical="center"/>
    </xf>
    <xf numFmtId="10" fontId="0" fillId="0" borderId="1" xfId="0" applyNumberFormat="1" applyBorder="1" applyAlignment="1" applyProtection="1">
      <alignment horizontal="right" vertical="center"/>
    </xf>
    <xf numFmtId="10" fontId="0" fillId="0" borderId="4" xfId="0" applyNumberFormat="1" applyBorder="1" applyAlignment="1" applyProtection="1">
      <alignment horizontal="right" vertical="center"/>
    </xf>
    <xf numFmtId="38" fontId="0" fillId="0" borderId="4" xfId="1" applyFont="1" applyBorder="1" applyAlignment="1" applyProtection="1">
      <alignment horizontal="right" vertical="center"/>
    </xf>
    <xf numFmtId="38" fontId="0" fillId="0" borderId="13" xfId="1" applyFont="1" applyBorder="1" applyAlignment="1" applyProtection="1">
      <alignment horizontal="right" vertical="center"/>
    </xf>
    <xf numFmtId="38" fontId="0" fillId="0" borderId="5" xfId="1" applyFont="1" applyBorder="1" applyAlignment="1" applyProtection="1">
      <alignment horizontal="right" vertical="center"/>
    </xf>
    <xf numFmtId="0" fontId="0" fillId="0" borderId="5" xfId="0" applyBorder="1" applyAlignment="1" applyProtection="1">
      <alignment horizontal="center" vertical="center"/>
    </xf>
    <xf numFmtId="0" fontId="4" fillId="0" borderId="0" xfId="0" applyFont="1" applyAlignment="1">
      <alignment horizontal="center" vertical="center"/>
    </xf>
    <xf numFmtId="38" fontId="0" fillId="0" borderId="1" xfId="0" applyNumberFormat="1" applyBorder="1" applyAlignment="1" applyProtection="1">
      <alignment horizontal="right" vertical="center"/>
    </xf>
    <xf numFmtId="38" fontId="0" fillId="0" borderId="18" xfId="1" applyFont="1" applyBorder="1" applyAlignment="1" applyProtection="1">
      <alignment horizontal="right" vertical="center"/>
    </xf>
    <xf numFmtId="38" fontId="0" fillId="0" borderId="19" xfId="1" applyFont="1" applyBorder="1" applyAlignment="1" applyProtection="1">
      <alignment horizontal="right" vertical="center"/>
    </xf>
    <xf numFmtId="38" fontId="0" fillId="0" borderId="20" xfId="1" applyFont="1" applyBorder="1" applyAlignment="1" applyProtection="1">
      <alignment horizontal="right" vertical="center"/>
    </xf>
    <xf numFmtId="49" fontId="0" fillId="0" borderId="13" xfId="0" applyNumberFormat="1" applyBorder="1" applyAlignment="1" applyProtection="1">
      <alignment horizontal="center" vertical="center"/>
    </xf>
    <xf numFmtId="49" fontId="0" fillId="0" borderId="5" xfId="0" applyNumberFormat="1" applyBorder="1" applyAlignment="1" applyProtection="1">
      <alignment horizontal="center" vertical="center"/>
    </xf>
    <xf numFmtId="0" fontId="0" fillId="0" borderId="0" xfId="0" applyBorder="1" applyAlignment="1" applyProtection="1">
      <alignment horizontal="left" vertical="center"/>
    </xf>
    <xf numFmtId="49" fontId="0" fillId="0" borderId="0" xfId="0" applyNumberFormat="1" applyBorder="1" applyAlignment="1">
      <alignment horizontal="center" vertical="center"/>
    </xf>
    <xf numFmtId="38" fontId="3" fillId="0" borderId="0" xfId="0" applyNumberFormat="1" applyFont="1" applyAlignment="1">
      <alignment horizontal="center" vertical="center"/>
    </xf>
    <xf numFmtId="38" fontId="4" fillId="0" borderId="0" xfId="0" applyNumberFormat="1" applyFont="1" applyAlignment="1">
      <alignment horizontal="center" vertical="center"/>
    </xf>
    <xf numFmtId="0" fontId="13" fillId="0" borderId="0" xfId="0" applyFont="1" applyFill="1" applyAlignment="1">
      <alignment horizontal="center" vertical="center"/>
    </xf>
    <xf numFmtId="38" fontId="12" fillId="0" borderId="0" xfId="0" applyNumberFormat="1" applyFont="1" applyFill="1" applyAlignment="1">
      <alignment horizontal="center" vertical="center"/>
    </xf>
    <xf numFmtId="38" fontId="13" fillId="0" borderId="0" xfId="0" applyNumberFormat="1"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33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カード手数料変動</a:t>
            </a:r>
          </a:p>
        </c:rich>
      </c:tx>
      <c:overlay val="0"/>
      <c:spPr>
        <a:noFill/>
        <a:ln>
          <a:noFill/>
        </a:ln>
        <a:effectLst/>
      </c:spPr>
    </c:title>
    <c:autoTitleDeleted val="0"/>
    <c:plotArea>
      <c:layout>
        <c:manualLayout>
          <c:layoutTarget val="inner"/>
          <c:xMode val="edge"/>
          <c:yMode val="edge"/>
          <c:x val="0.10431288279535599"/>
          <c:y val="0.10737663030411577"/>
          <c:w val="0.86146488779665187"/>
          <c:h val="0.72704215544485518"/>
        </c:manualLayout>
      </c:layout>
      <c:barChart>
        <c:barDir val="col"/>
        <c:grouping val="stacked"/>
        <c:varyColors val="0"/>
        <c:ser>
          <c:idx val="0"/>
          <c:order val="0"/>
          <c:tx>
            <c:strRef>
              <c:f>'[1]サンプル１（試算表＋グラフ）'!$R$29</c:f>
              <c:strCache>
                <c:ptCount val="1"/>
                <c:pt idx="0">
                  <c:v>元売カード手数料</c:v>
                </c:pt>
              </c:strCache>
            </c:strRef>
          </c:tx>
          <c:spPr>
            <a:solidFill>
              <a:schemeClr val="accent1"/>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'[1]サンプル１（試算表＋グラフ）'!$Q$30:$Q$32</c:f>
              <c:strCache>
                <c:ptCount val="3"/>
                <c:pt idx="0">
                  <c:v>消費税8％
カード比率約45％</c:v>
                </c:pt>
                <c:pt idx="1">
                  <c:v>消費税10％
カード比率約67％</c:v>
                </c:pt>
                <c:pt idx="2">
                  <c:v>消費税10％
カード比率約90％</c:v>
                </c:pt>
              </c:strCache>
            </c:strRef>
          </c:cat>
          <c:val>
            <c:numRef>
              <c:f>'[1]サンプル１（試算表＋グラフ）'!$R$30:$R$32</c:f>
              <c:numCache>
                <c:formatCode>General</c:formatCode>
                <c:ptCount val="3"/>
                <c:pt idx="0">
                  <c:v>32774.937797160004</c:v>
                </c:pt>
                <c:pt idx="1">
                  <c:v>46141.254224999997</c:v>
                </c:pt>
                <c:pt idx="2">
                  <c:v>62353.046250000007</c:v>
                </c:pt>
              </c:numCache>
            </c:numRef>
          </c:val>
          <c:extLst>
            <c:ext xmlns:c16="http://schemas.microsoft.com/office/drawing/2014/chart" uri="{C3380CC4-5D6E-409C-BE32-E72D297353CC}">
              <c16:uniqueId val="{00000000-F720-4AB9-BAFA-94B2A793B092}"/>
            </c:ext>
          </c:extLst>
        </c:ser>
        <c:ser>
          <c:idx val="1"/>
          <c:order val="1"/>
          <c:tx>
            <c:strRef>
              <c:f>'[1]サンプル１（試算表＋グラフ）'!$S$29</c:f>
              <c:strCache>
                <c:ptCount val="1"/>
                <c:pt idx="0">
                  <c:v>一般カード手数料</c:v>
                </c:pt>
              </c:strCache>
            </c:strRef>
          </c:tx>
          <c:spPr>
            <a:solidFill>
              <a:schemeClr val="accent2"/>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'[1]サンプル１（試算表＋グラフ）'!$Q$30:$Q$32</c:f>
              <c:strCache>
                <c:ptCount val="3"/>
                <c:pt idx="0">
                  <c:v>消費税8％
カード比率約45％</c:v>
                </c:pt>
                <c:pt idx="1">
                  <c:v>消費税10％
カード比率約67％</c:v>
                </c:pt>
                <c:pt idx="2">
                  <c:v>消費税10％
カード比率約90％</c:v>
                </c:pt>
              </c:strCache>
            </c:strRef>
          </c:cat>
          <c:val>
            <c:numRef>
              <c:f>'[1]サンプル１（試算表＋グラフ）'!$S$30:$S$32</c:f>
              <c:numCache>
                <c:formatCode>General</c:formatCode>
                <c:ptCount val="3"/>
                <c:pt idx="0">
                  <c:v>56091.112795080007</c:v>
                </c:pt>
                <c:pt idx="1">
                  <c:v>90126.375074999989</c:v>
                </c:pt>
                <c:pt idx="2">
                  <c:v>121792.39875000001</c:v>
                </c:pt>
              </c:numCache>
            </c:numRef>
          </c:val>
          <c:extLst>
            <c:ext xmlns:c16="http://schemas.microsoft.com/office/drawing/2014/chart" uri="{C3380CC4-5D6E-409C-BE32-E72D297353CC}">
              <c16:uniqueId val="{00000001-F720-4AB9-BAFA-94B2A793B092}"/>
            </c:ext>
          </c:extLst>
        </c:ser>
        <c:dLbls>
          <c:dLblPos val="ctr"/>
          <c:showLegendKey val="0"/>
          <c:showVal val="1"/>
          <c:showCatName val="0"/>
          <c:showSerName val="0"/>
          <c:showPercent val="0"/>
          <c:showBubbleSize val="0"/>
        </c:dLbls>
        <c:gapWidth val="100"/>
        <c:overlap val="100"/>
        <c:axId val="211812352"/>
        <c:axId val="211813888"/>
      </c:barChart>
      <c:catAx>
        <c:axId val="21181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1813888"/>
        <c:crosses val="autoZero"/>
        <c:auto val="1"/>
        <c:lblAlgn val="ctr"/>
        <c:lblOffset val="100"/>
        <c:noMultiLvlLbl val="0"/>
      </c:catAx>
      <c:valAx>
        <c:axId val="21181388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11812352"/>
        <c:crosses val="autoZero"/>
        <c:crossBetween val="between"/>
        <c:dispUnits>
          <c:builtInUnit val="thousands"/>
          <c:dispUnitsLbl>
            <c:layout>
              <c:manualLayout>
                <c:xMode val="edge"/>
                <c:yMode val="edge"/>
                <c:x val="1.1521367521367521E-2"/>
                <c:y val="4.0279072258824787E-2"/>
              </c:manualLayout>
            </c:layout>
            <c:tx>
              <c:rich>
                <a:bodyPr rot="0" vert="horz"/>
                <a:lstStyle/>
                <a:p>
                  <a:pPr>
                    <a:defRPr sz="1050"/>
                  </a:pPr>
                  <a:r>
                    <a:rPr lang="ja-JP" altLang="en-US" sz="1050"/>
                    <a:t>千円</a:t>
                  </a:r>
                </a:p>
              </c:rich>
            </c:tx>
          </c:dispUnitsLbl>
        </c:dispUnits>
      </c:valAx>
      <c:spPr>
        <a:noFill/>
        <a:ln>
          <a:noFill/>
        </a:ln>
        <a:effectLst/>
      </c:spPr>
    </c:plotArea>
    <c:legend>
      <c:legendPos val="b"/>
      <c:layout>
        <c:manualLayout>
          <c:xMode val="edge"/>
          <c:yMode val="edge"/>
          <c:x val="9.7763241133319884E-2"/>
          <c:y val="0.919516179358699"/>
          <c:w val="0.81662103775489603"/>
          <c:h val="6.3268175394159659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粗利益変動</a:t>
            </a:r>
          </a:p>
        </c:rich>
      </c:tx>
      <c:overlay val="0"/>
      <c:spPr>
        <a:noFill/>
        <a:ln>
          <a:noFill/>
        </a:ln>
        <a:effectLst/>
      </c:spPr>
    </c:title>
    <c:autoTitleDeleted val="0"/>
    <c:plotArea>
      <c:layout>
        <c:manualLayout>
          <c:layoutTarget val="inner"/>
          <c:xMode val="edge"/>
          <c:yMode val="edge"/>
          <c:x val="0.11615078554347204"/>
          <c:y val="0.10723456790123456"/>
          <c:w val="0.84962698504853595"/>
          <c:h val="0.72527023407788305"/>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1-3ADB-4868-AD27-D496B296D5F1}"/>
              </c:ext>
            </c:extLst>
          </c:dPt>
          <c:dPt>
            <c:idx val="1"/>
            <c:invertIfNegative val="0"/>
            <c:bubble3D val="0"/>
            <c:spPr>
              <a:solidFill>
                <a:srgbClr val="FF99FF"/>
              </a:solidFill>
              <a:ln>
                <a:noFill/>
              </a:ln>
              <a:effectLst/>
            </c:spPr>
            <c:extLst>
              <c:ext xmlns:c16="http://schemas.microsoft.com/office/drawing/2014/chart" uri="{C3380CC4-5D6E-409C-BE32-E72D297353CC}">
                <c16:uniqueId val="{00000003-3ADB-4868-AD27-D496B296D5F1}"/>
              </c:ext>
            </c:extLst>
          </c:dPt>
          <c:dPt>
            <c:idx val="2"/>
            <c:invertIfNegative val="0"/>
            <c:bubble3D val="0"/>
            <c:spPr>
              <a:solidFill>
                <a:srgbClr val="FF3300"/>
              </a:solidFill>
              <a:ln>
                <a:noFill/>
              </a:ln>
              <a:effectLst/>
            </c:spPr>
            <c:extLst>
              <c:ext xmlns:c16="http://schemas.microsoft.com/office/drawing/2014/chart" uri="{C3380CC4-5D6E-409C-BE32-E72D297353CC}">
                <c16:uniqueId val="{00000005-3ADB-4868-AD27-D496B296D5F1}"/>
              </c:ext>
            </c:extLst>
          </c:dPt>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'[1]サンプル１（試算表＋グラフ）'!$U$29:$W$29</c:f>
              <c:strCache>
                <c:ptCount val="3"/>
                <c:pt idx="0">
                  <c:v>消費税8％
カード比率</c:v>
                </c:pt>
                <c:pt idx="1">
                  <c:v>消費税10％
カード比率</c:v>
                </c:pt>
                <c:pt idx="2">
                  <c:v>消費税10％
カード比率</c:v>
                </c:pt>
              </c:strCache>
            </c:strRef>
          </c:cat>
          <c:val>
            <c:numRef>
              <c:f>'[1]サンプル１（試算表＋グラフ）'!$U$30:$W$30</c:f>
              <c:numCache>
                <c:formatCode>General</c:formatCode>
                <c:ptCount val="3"/>
                <c:pt idx="0">
                  <c:v>1228633.9494077601</c:v>
                </c:pt>
                <c:pt idx="1">
                  <c:v>1181232.3707000017</c:v>
                </c:pt>
                <c:pt idx="2">
                  <c:v>1133354.5550000016</c:v>
                </c:pt>
              </c:numCache>
            </c:numRef>
          </c:val>
          <c:extLst>
            <c:ext xmlns:c16="http://schemas.microsoft.com/office/drawing/2014/chart" uri="{C3380CC4-5D6E-409C-BE32-E72D297353CC}">
              <c16:uniqueId val="{00000006-3ADB-4868-AD27-D496B296D5F1}"/>
            </c:ext>
          </c:extLst>
        </c:ser>
        <c:dLbls>
          <c:showLegendKey val="0"/>
          <c:showVal val="0"/>
          <c:showCatName val="0"/>
          <c:showSerName val="0"/>
          <c:showPercent val="0"/>
          <c:showBubbleSize val="0"/>
        </c:dLbls>
        <c:gapWidth val="100"/>
        <c:overlap val="100"/>
        <c:axId val="211860096"/>
        <c:axId val="211902848"/>
      </c:barChart>
      <c:catAx>
        <c:axId val="21186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1902848"/>
        <c:crosses val="autoZero"/>
        <c:auto val="1"/>
        <c:lblAlgn val="ctr"/>
        <c:lblOffset val="100"/>
        <c:noMultiLvlLbl val="0"/>
      </c:catAx>
      <c:valAx>
        <c:axId val="211902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11860096"/>
        <c:crosses val="autoZero"/>
        <c:crossBetween val="between"/>
        <c:dispUnits>
          <c:builtInUnit val="thousands"/>
          <c:dispUnitsLbl>
            <c:layout>
              <c:manualLayout>
                <c:xMode val="edge"/>
                <c:yMode val="edge"/>
                <c:x val="6.1409526779449596E-3"/>
                <c:y val="3.8932811969932327E-2"/>
              </c:manualLayout>
            </c:layout>
            <c:tx>
              <c:rich>
                <a:bodyPr rot="0" vert="horz"/>
                <a:lstStyle/>
                <a:p>
                  <a:pPr>
                    <a:defRPr sz="1050"/>
                  </a:pPr>
                  <a:r>
                    <a:rPr lang="ja-JP" altLang="en-US" sz="1050"/>
                    <a:t>千円</a:t>
                  </a:r>
                </a:p>
              </c:rich>
            </c:tx>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ja-JP" altLang="en-US" sz="2400"/>
              <a:t>カード手数料変動</a:t>
            </a:r>
          </a:p>
        </c:rich>
      </c:tx>
      <c:overlay val="0"/>
      <c:spPr>
        <a:noFill/>
        <a:ln>
          <a:noFill/>
        </a:ln>
        <a:effectLst/>
      </c:spPr>
    </c:title>
    <c:autoTitleDeleted val="0"/>
    <c:plotArea>
      <c:layout>
        <c:manualLayout>
          <c:layoutTarget val="inner"/>
          <c:xMode val="edge"/>
          <c:yMode val="edge"/>
          <c:x val="0.10431288279535599"/>
          <c:y val="0.14227368105515587"/>
          <c:w val="0.86146488779665187"/>
          <c:h val="0.71147506994404464"/>
        </c:manualLayout>
      </c:layout>
      <c:barChart>
        <c:barDir val="col"/>
        <c:grouping val="stacked"/>
        <c:varyColors val="0"/>
        <c:ser>
          <c:idx val="0"/>
          <c:order val="0"/>
          <c:tx>
            <c:strRef>
              <c:f>'[1]サンプル１（試算表＋グラフ）'!$R$29</c:f>
              <c:strCache>
                <c:ptCount val="1"/>
                <c:pt idx="0">
                  <c:v>元売カード手数料</c:v>
                </c:pt>
              </c:strCache>
            </c:strRef>
          </c:tx>
          <c:spPr>
            <a:solidFill>
              <a:schemeClr val="accent1"/>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'[1]サンプル１（試算表＋グラフ）'!$Q$30:$Q$32</c:f>
              <c:strCache>
                <c:ptCount val="3"/>
                <c:pt idx="0">
                  <c:v>消費税8％
カード比率約45％</c:v>
                </c:pt>
                <c:pt idx="1">
                  <c:v>消費税10％
カード比率約67％</c:v>
                </c:pt>
                <c:pt idx="2">
                  <c:v>消費税10％
カード比率約90％</c:v>
                </c:pt>
              </c:strCache>
            </c:strRef>
          </c:cat>
          <c:val>
            <c:numRef>
              <c:f>'[1]サンプル１（試算表＋グラフ）'!$R$30:$R$32</c:f>
              <c:numCache>
                <c:formatCode>General</c:formatCode>
                <c:ptCount val="3"/>
                <c:pt idx="0">
                  <c:v>32774.937797160004</c:v>
                </c:pt>
                <c:pt idx="1">
                  <c:v>46141.254224999997</c:v>
                </c:pt>
                <c:pt idx="2">
                  <c:v>62353.046250000007</c:v>
                </c:pt>
              </c:numCache>
            </c:numRef>
          </c:val>
          <c:extLst>
            <c:ext xmlns:c16="http://schemas.microsoft.com/office/drawing/2014/chart" uri="{C3380CC4-5D6E-409C-BE32-E72D297353CC}">
              <c16:uniqueId val="{00000000-FD33-4D35-A39F-67E2908ED313}"/>
            </c:ext>
          </c:extLst>
        </c:ser>
        <c:ser>
          <c:idx val="1"/>
          <c:order val="1"/>
          <c:tx>
            <c:strRef>
              <c:f>'[1]サンプル１（試算表＋グラフ）'!$S$29</c:f>
              <c:strCache>
                <c:ptCount val="1"/>
                <c:pt idx="0">
                  <c:v>一般カード手数料</c:v>
                </c:pt>
              </c:strCache>
            </c:strRef>
          </c:tx>
          <c:spPr>
            <a:solidFill>
              <a:schemeClr val="accent2"/>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'[1]サンプル１（試算表＋グラフ）'!$Q$30:$Q$32</c:f>
              <c:strCache>
                <c:ptCount val="3"/>
                <c:pt idx="0">
                  <c:v>消費税8％
カード比率約45％</c:v>
                </c:pt>
                <c:pt idx="1">
                  <c:v>消費税10％
カード比率約67％</c:v>
                </c:pt>
                <c:pt idx="2">
                  <c:v>消費税10％
カード比率約90％</c:v>
                </c:pt>
              </c:strCache>
            </c:strRef>
          </c:cat>
          <c:val>
            <c:numRef>
              <c:f>'[1]サンプル１（試算表＋グラフ）'!$S$30:$S$32</c:f>
              <c:numCache>
                <c:formatCode>General</c:formatCode>
                <c:ptCount val="3"/>
                <c:pt idx="0">
                  <c:v>56091.112795080007</c:v>
                </c:pt>
                <c:pt idx="1">
                  <c:v>90126.375074999989</c:v>
                </c:pt>
                <c:pt idx="2">
                  <c:v>121792.39875000001</c:v>
                </c:pt>
              </c:numCache>
            </c:numRef>
          </c:val>
          <c:extLst>
            <c:ext xmlns:c16="http://schemas.microsoft.com/office/drawing/2014/chart" uri="{C3380CC4-5D6E-409C-BE32-E72D297353CC}">
              <c16:uniqueId val="{00000001-FD33-4D35-A39F-67E2908ED313}"/>
            </c:ext>
          </c:extLst>
        </c:ser>
        <c:dLbls>
          <c:dLblPos val="ctr"/>
          <c:showLegendKey val="0"/>
          <c:showVal val="1"/>
          <c:showCatName val="0"/>
          <c:showSerName val="0"/>
          <c:showPercent val="0"/>
          <c:showBubbleSize val="0"/>
        </c:dLbls>
        <c:gapWidth val="100"/>
        <c:overlap val="100"/>
        <c:axId val="211812352"/>
        <c:axId val="211813888"/>
      </c:barChart>
      <c:catAx>
        <c:axId val="21181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211813888"/>
        <c:crosses val="autoZero"/>
        <c:auto val="1"/>
        <c:lblAlgn val="ctr"/>
        <c:lblOffset val="100"/>
        <c:noMultiLvlLbl val="0"/>
      </c:catAx>
      <c:valAx>
        <c:axId val="21181388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211812352"/>
        <c:crosses val="autoZero"/>
        <c:crossBetween val="between"/>
        <c:dispUnits>
          <c:builtInUnit val="thousands"/>
          <c:dispUnitsLbl>
            <c:layout>
              <c:manualLayout>
                <c:xMode val="edge"/>
                <c:yMode val="edge"/>
                <c:x val="2.3900976866727264E-2"/>
                <c:y val="8.7322392086330941E-2"/>
              </c:manualLayout>
            </c:layout>
            <c:tx>
              <c:rich>
                <a:bodyPr rot="0" vert="horz"/>
                <a:lstStyle/>
                <a:p>
                  <a:pPr>
                    <a:defRPr sz="1200"/>
                  </a:pPr>
                  <a:r>
                    <a:rPr lang="ja-JP" altLang="en-US" sz="1200"/>
                    <a:t>千円</a:t>
                  </a:r>
                </a:p>
              </c:rich>
            </c:tx>
          </c:dispUnitsLbl>
        </c:dispUnits>
      </c:valAx>
      <c:spPr>
        <a:noFill/>
        <a:ln>
          <a:noFill/>
        </a:ln>
        <a:effectLst/>
      </c:spPr>
    </c:plotArea>
    <c:legend>
      <c:legendPos val="b"/>
      <c:layout>
        <c:manualLayout>
          <c:xMode val="edge"/>
          <c:yMode val="edge"/>
          <c:x val="0.17545015264639752"/>
          <c:y val="0.95992032381347947"/>
          <c:w val="0.64909969470720497"/>
          <c:h val="3.8404032732837254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ja-JP" altLang="en-US" sz="2400"/>
              <a:t>粗利益変動</a:t>
            </a:r>
          </a:p>
        </c:rich>
      </c:tx>
      <c:overlay val="0"/>
      <c:spPr>
        <a:noFill/>
        <a:ln>
          <a:noFill/>
        </a:ln>
        <a:effectLst/>
      </c:spPr>
    </c:title>
    <c:autoTitleDeleted val="0"/>
    <c:plotArea>
      <c:layout>
        <c:manualLayout>
          <c:layoutTarget val="inner"/>
          <c:xMode val="edge"/>
          <c:yMode val="edge"/>
          <c:x val="0.11615078554347204"/>
          <c:y val="0.14050580563066645"/>
          <c:w val="0.84962698504853595"/>
          <c:h val="0.71489254203351449"/>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1-83E3-4B2C-BF74-EAF31D333921}"/>
              </c:ext>
            </c:extLst>
          </c:dPt>
          <c:dPt>
            <c:idx val="1"/>
            <c:invertIfNegative val="0"/>
            <c:bubble3D val="0"/>
            <c:spPr>
              <a:solidFill>
                <a:srgbClr val="FF99FF"/>
              </a:solidFill>
              <a:ln>
                <a:noFill/>
              </a:ln>
              <a:effectLst/>
            </c:spPr>
            <c:extLst>
              <c:ext xmlns:c16="http://schemas.microsoft.com/office/drawing/2014/chart" uri="{C3380CC4-5D6E-409C-BE32-E72D297353CC}">
                <c16:uniqueId val="{00000003-83E3-4B2C-BF74-EAF31D333921}"/>
              </c:ext>
            </c:extLst>
          </c:dPt>
          <c:dPt>
            <c:idx val="2"/>
            <c:invertIfNegative val="0"/>
            <c:bubble3D val="0"/>
            <c:spPr>
              <a:solidFill>
                <a:srgbClr val="FF3300"/>
              </a:solidFill>
              <a:ln>
                <a:noFill/>
              </a:ln>
              <a:effectLst/>
            </c:spPr>
            <c:extLst>
              <c:ext xmlns:c16="http://schemas.microsoft.com/office/drawing/2014/chart" uri="{C3380CC4-5D6E-409C-BE32-E72D297353CC}">
                <c16:uniqueId val="{00000005-83E3-4B2C-BF74-EAF31D333921}"/>
              </c:ext>
            </c:extLst>
          </c:dPt>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'[1]サンプル１（試算表＋グラフ）'!$U$29:$W$29</c:f>
              <c:strCache>
                <c:ptCount val="3"/>
                <c:pt idx="0">
                  <c:v>消費税8％
カード比率</c:v>
                </c:pt>
                <c:pt idx="1">
                  <c:v>消費税10％
カード比率</c:v>
                </c:pt>
                <c:pt idx="2">
                  <c:v>消費税10％
カード比率</c:v>
                </c:pt>
              </c:strCache>
            </c:strRef>
          </c:cat>
          <c:val>
            <c:numRef>
              <c:f>'[1]サンプル１（試算表＋グラフ）'!$U$30:$W$30</c:f>
              <c:numCache>
                <c:formatCode>General</c:formatCode>
                <c:ptCount val="3"/>
                <c:pt idx="0">
                  <c:v>1228633.9494077601</c:v>
                </c:pt>
                <c:pt idx="1">
                  <c:v>1181232.3707000017</c:v>
                </c:pt>
                <c:pt idx="2">
                  <c:v>1133354.5550000016</c:v>
                </c:pt>
              </c:numCache>
            </c:numRef>
          </c:val>
          <c:extLst>
            <c:ext xmlns:c16="http://schemas.microsoft.com/office/drawing/2014/chart" uri="{C3380CC4-5D6E-409C-BE32-E72D297353CC}">
              <c16:uniqueId val="{00000006-83E3-4B2C-BF74-EAF31D333921}"/>
            </c:ext>
          </c:extLst>
        </c:ser>
        <c:dLbls>
          <c:showLegendKey val="0"/>
          <c:showVal val="0"/>
          <c:showCatName val="0"/>
          <c:showSerName val="0"/>
          <c:showPercent val="0"/>
          <c:showBubbleSize val="0"/>
        </c:dLbls>
        <c:gapWidth val="100"/>
        <c:overlap val="100"/>
        <c:axId val="211860096"/>
        <c:axId val="211902848"/>
      </c:barChart>
      <c:catAx>
        <c:axId val="21186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211902848"/>
        <c:crosses val="autoZero"/>
        <c:auto val="1"/>
        <c:lblAlgn val="ctr"/>
        <c:lblOffset val="100"/>
        <c:noMultiLvlLbl val="0"/>
      </c:catAx>
      <c:valAx>
        <c:axId val="211902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211860096"/>
        <c:crosses val="autoZero"/>
        <c:crossBetween val="between"/>
        <c:dispUnits>
          <c:builtInUnit val="thousands"/>
          <c:dispUnitsLbl>
            <c:layout>
              <c:manualLayout>
                <c:xMode val="edge"/>
                <c:yMode val="edge"/>
                <c:x val="3.2543622141997595E-2"/>
                <c:y val="8.8028143975897977E-2"/>
              </c:manualLayout>
            </c:layout>
            <c:tx>
              <c:rich>
                <a:bodyPr rot="0" vert="horz"/>
                <a:lstStyle/>
                <a:p>
                  <a:pPr>
                    <a:defRPr sz="1200"/>
                  </a:pPr>
                  <a:r>
                    <a:rPr lang="ja-JP" altLang="en-US" sz="1200"/>
                    <a:t>千円</a:t>
                  </a:r>
                </a:p>
              </c:rich>
            </c:tx>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カード手数料変動</a:t>
            </a:r>
          </a:p>
        </c:rich>
      </c:tx>
      <c:overlay val="0"/>
      <c:spPr>
        <a:noFill/>
        <a:ln>
          <a:noFill/>
        </a:ln>
        <a:effectLst/>
      </c:spPr>
    </c:title>
    <c:autoTitleDeleted val="0"/>
    <c:plotArea>
      <c:layout>
        <c:manualLayout>
          <c:layoutTarget val="inner"/>
          <c:xMode val="edge"/>
          <c:yMode val="edge"/>
          <c:x val="0.10431288279535599"/>
          <c:y val="0.10737663030411577"/>
          <c:w val="0.86146488779665187"/>
          <c:h val="0.72704215544485518"/>
        </c:manualLayout>
      </c:layout>
      <c:barChart>
        <c:barDir val="col"/>
        <c:grouping val="stacked"/>
        <c:varyColors val="0"/>
        <c:ser>
          <c:idx val="0"/>
          <c:order val="0"/>
          <c:tx>
            <c:strRef>
              <c:f>'自社データ（試算表＋グラフ）'!$R$29</c:f>
              <c:strCache>
                <c:ptCount val="1"/>
                <c:pt idx="0">
                  <c:v>元売カード手数料</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'自社データ（試算表＋グラフ）'!$Q$30:$Q$32</c:f>
              <c:strCache>
                <c:ptCount val="3"/>
                <c:pt idx="0">
                  <c:v>消費税8％
カード比率約45％</c:v>
                </c:pt>
                <c:pt idx="1">
                  <c:v>消費税10％
カード比率約67％</c:v>
                </c:pt>
                <c:pt idx="2">
                  <c:v>消費税10％
カード比率約90％</c:v>
                </c:pt>
              </c:strCache>
            </c:strRef>
          </c:cat>
          <c:val>
            <c:numRef>
              <c:f>'自社データ（試算表＋グラフ）'!$R$30:$R$32</c:f>
              <c:numCache>
                <c:formatCode>#,##0_);[Red]\(#,##0\)</c:formatCode>
                <c:ptCount val="3"/>
                <c:pt idx="0">
                  <c:v>0</c:v>
                </c:pt>
                <c:pt idx="1">
                  <c:v>0</c:v>
                </c:pt>
                <c:pt idx="2">
                  <c:v>0</c:v>
                </c:pt>
              </c:numCache>
            </c:numRef>
          </c:val>
          <c:extLst>
            <c:ext xmlns:c16="http://schemas.microsoft.com/office/drawing/2014/chart" uri="{C3380CC4-5D6E-409C-BE32-E72D297353CC}">
              <c16:uniqueId val="{00000000-2FA5-4628-A30F-14D53195B00F}"/>
            </c:ext>
          </c:extLst>
        </c:ser>
        <c:ser>
          <c:idx val="1"/>
          <c:order val="1"/>
          <c:tx>
            <c:strRef>
              <c:f>'自社データ（試算表＋グラフ）'!$S$29</c:f>
              <c:strCache>
                <c:ptCount val="1"/>
                <c:pt idx="0">
                  <c:v>一般カード手数料</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'自社データ（試算表＋グラフ）'!$Q$30:$Q$32</c:f>
              <c:strCache>
                <c:ptCount val="3"/>
                <c:pt idx="0">
                  <c:v>消費税8％
カード比率約45％</c:v>
                </c:pt>
                <c:pt idx="1">
                  <c:v>消費税10％
カード比率約67％</c:v>
                </c:pt>
                <c:pt idx="2">
                  <c:v>消費税10％
カード比率約90％</c:v>
                </c:pt>
              </c:strCache>
            </c:strRef>
          </c:cat>
          <c:val>
            <c:numRef>
              <c:f>'自社データ（試算表＋グラフ）'!$S$30:$S$32</c:f>
              <c:numCache>
                <c:formatCode>#,##0_);[Red]\(#,##0\)</c:formatCode>
                <c:ptCount val="3"/>
                <c:pt idx="0">
                  <c:v>0</c:v>
                </c:pt>
                <c:pt idx="1">
                  <c:v>0</c:v>
                </c:pt>
                <c:pt idx="2">
                  <c:v>0</c:v>
                </c:pt>
              </c:numCache>
            </c:numRef>
          </c:val>
          <c:extLst>
            <c:ext xmlns:c16="http://schemas.microsoft.com/office/drawing/2014/chart" uri="{C3380CC4-5D6E-409C-BE32-E72D297353CC}">
              <c16:uniqueId val="{00000001-2FA5-4628-A30F-14D53195B00F}"/>
            </c:ext>
          </c:extLst>
        </c:ser>
        <c:dLbls>
          <c:dLblPos val="ctr"/>
          <c:showLegendKey val="0"/>
          <c:showVal val="1"/>
          <c:showCatName val="0"/>
          <c:showSerName val="0"/>
          <c:showPercent val="0"/>
          <c:showBubbleSize val="0"/>
        </c:dLbls>
        <c:gapWidth val="100"/>
        <c:overlap val="100"/>
        <c:axId val="211812352"/>
        <c:axId val="211813888"/>
      </c:barChart>
      <c:catAx>
        <c:axId val="21181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1813888"/>
        <c:crosses val="autoZero"/>
        <c:auto val="1"/>
        <c:lblAlgn val="ctr"/>
        <c:lblOffset val="100"/>
        <c:noMultiLvlLbl val="0"/>
      </c:catAx>
      <c:valAx>
        <c:axId val="21181388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11812352"/>
        <c:crosses val="autoZero"/>
        <c:crossBetween val="between"/>
        <c:dispUnits>
          <c:builtInUnit val="thousands"/>
          <c:dispUnitsLbl>
            <c:layout>
              <c:manualLayout>
                <c:xMode val="edge"/>
                <c:yMode val="edge"/>
                <c:x val="1.1521367521367521E-2"/>
                <c:y val="4.0279072258824787E-2"/>
              </c:manualLayout>
            </c:layout>
            <c:tx>
              <c:rich>
                <a:bodyPr rot="0" vert="horz"/>
                <a:lstStyle/>
                <a:p>
                  <a:pPr>
                    <a:defRPr sz="1050"/>
                  </a:pPr>
                  <a:r>
                    <a:rPr lang="ja-JP" altLang="en-US" sz="1050"/>
                    <a:t>千円</a:t>
                  </a:r>
                </a:p>
              </c:rich>
            </c:tx>
          </c:dispUnitsLbl>
        </c:dispUnits>
      </c:valAx>
      <c:spPr>
        <a:noFill/>
        <a:ln>
          <a:noFill/>
        </a:ln>
        <a:effectLst/>
      </c:spPr>
    </c:plotArea>
    <c:legend>
      <c:legendPos val="b"/>
      <c:layout>
        <c:manualLayout>
          <c:xMode val="edge"/>
          <c:yMode val="edge"/>
          <c:x val="9.7763241133319884E-2"/>
          <c:y val="0.919516179358699"/>
          <c:w val="0.81662103775489603"/>
          <c:h val="6.3268175394159659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a:t>粗利益変動</a:t>
            </a:r>
          </a:p>
        </c:rich>
      </c:tx>
      <c:overlay val="0"/>
      <c:spPr>
        <a:noFill/>
        <a:ln>
          <a:noFill/>
        </a:ln>
        <a:effectLst/>
      </c:spPr>
    </c:title>
    <c:autoTitleDeleted val="0"/>
    <c:plotArea>
      <c:layout>
        <c:manualLayout>
          <c:layoutTarget val="inner"/>
          <c:xMode val="edge"/>
          <c:yMode val="edge"/>
          <c:x val="0.11615078554347204"/>
          <c:y val="0.10723456790123456"/>
          <c:w val="0.84962698504853595"/>
          <c:h val="0.72527023407788305"/>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1-CA0F-49FD-B6BF-D8C99316029C}"/>
              </c:ext>
            </c:extLst>
          </c:dPt>
          <c:dPt>
            <c:idx val="1"/>
            <c:invertIfNegative val="0"/>
            <c:bubble3D val="0"/>
            <c:spPr>
              <a:solidFill>
                <a:srgbClr val="FF99FF"/>
              </a:solidFill>
              <a:ln>
                <a:noFill/>
              </a:ln>
              <a:effectLst/>
            </c:spPr>
            <c:extLst>
              <c:ext xmlns:c16="http://schemas.microsoft.com/office/drawing/2014/chart" uri="{C3380CC4-5D6E-409C-BE32-E72D297353CC}">
                <c16:uniqueId val="{00000003-CA0F-49FD-B6BF-D8C99316029C}"/>
              </c:ext>
            </c:extLst>
          </c:dPt>
          <c:dPt>
            <c:idx val="2"/>
            <c:invertIfNegative val="0"/>
            <c:bubble3D val="0"/>
            <c:spPr>
              <a:solidFill>
                <a:srgbClr val="FF3300"/>
              </a:solidFill>
              <a:ln>
                <a:noFill/>
              </a:ln>
              <a:effectLst/>
            </c:spPr>
            <c:extLst>
              <c:ext xmlns:c16="http://schemas.microsoft.com/office/drawing/2014/chart" uri="{C3380CC4-5D6E-409C-BE32-E72D297353CC}">
                <c16:uniqueId val="{00000005-CA0F-49FD-B6BF-D8C99316029C}"/>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'自社データ（試算表＋グラフ）'!$U$29:$W$29</c:f>
              <c:strCache>
                <c:ptCount val="3"/>
                <c:pt idx="0">
                  <c:v>消費税8％
カード比率</c:v>
                </c:pt>
                <c:pt idx="1">
                  <c:v>消費税10％
カード比率</c:v>
                </c:pt>
                <c:pt idx="2">
                  <c:v>消費税10％
カード比率</c:v>
                </c:pt>
              </c:strCache>
            </c:strRef>
          </c:cat>
          <c:val>
            <c:numRef>
              <c:f>'自社データ（試算表＋グラフ）'!$U$30:$W$30</c:f>
              <c:numCache>
                <c:formatCode>#,##0_);[Red]\(#,##0\)</c:formatCode>
                <c:ptCount val="3"/>
                <c:pt idx="0">
                  <c:v>0</c:v>
                </c:pt>
                <c:pt idx="1">
                  <c:v>0</c:v>
                </c:pt>
                <c:pt idx="2">
                  <c:v>0</c:v>
                </c:pt>
              </c:numCache>
            </c:numRef>
          </c:val>
          <c:extLst>
            <c:ext xmlns:c16="http://schemas.microsoft.com/office/drawing/2014/chart" uri="{C3380CC4-5D6E-409C-BE32-E72D297353CC}">
              <c16:uniqueId val="{00000006-CA0F-49FD-B6BF-D8C99316029C}"/>
            </c:ext>
          </c:extLst>
        </c:ser>
        <c:dLbls>
          <c:showLegendKey val="0"/>
          <c:showVal val="0"/>
          <c:showCatName val="0"/>
          <c:showSerName val="0"/>
          <c:showPercent val="0"/>
          <c:showBubbleSize val="0"/>
        </c:dLbls>
        <c:gapWidth val="100"/>
        <c:overlap val="100"/>
        <c:axId val="211860096"/>
        <c:axId val="211902848"/>
      </c:barChart>
      <c:catAx>
        <c:axId val="21186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1902848"/>
        <c:crosses val="autoZero"/>
        <c:auto val="1"/>
        <c:lblAlgn val="ctr"/>
        <c:lblOffset val="100"/>
        <c:noMultiLvlLbl val="0"/>
      </c:catAx>
      <c:valAx>
        <c:axId val="211902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211860096"/>
        <c:crosses val="autoZero"/>
        <c:crossBetween val="between"/>
        <c:dispUnits>
          <c:builtInUnit val="thousands"/>
          <c:dispUnitsLbl>
            <c:layout>
              <c:manualLayout>
                <c:xMode val="edge"/>
                <c:yMode val="edge"/>
                <c:x val="6.1409526779449596E-3"/>
                <c:y val="3.8932811969932327E-2"/>
              </c:manualLayout>
            </c:layout>
            <c:tx>
              <c:rich>
                <a:bodyPr rot="0" vert="horz"/>
                <a:lstStyle/>
                <a:p>
                  <a:pPr>
                    <a:defRPr sz="1050"/>
                  </a:pPr>
                  <a:r>
                    <a:rPr lang="ja-JP" altLang="en-US" sz="1050"/>
                    <a:t>千円</a:t>
                  </a:r>
                </a:p>
              </c:rich>
            </c:tx>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ja-JP" altLang="en-US" sz="2400"/>
              <a:t>カード手数料変動</a:t>
            </a:r>
          </a:p>
        </c:rich>
      </c:tx>
      <c:overlay val="0"/>
      <c:spPr>
        <a:noFill/>
        <a:ln>
          <a:noFill/>
        </a:ln>
        <a:effectLst/>
      </c:spPr>
    </c:title>
    <c:autoTitleDeleted val="0"/>
    <c:plotArea>
      <c:layout>
        <c:manualLayout>
          <c:layoutTarget val="inner"/>
          <c:xMode val="edge"/>
          <c:yMode val="edge"/>
          <c:x val="0.10431288279535599"/>
          <c:y val="0.14227368105515587"/>
          <c:w val="0.86146488779665187"/>
          <c:h val="0.71147506994404464"/>
        </c:manualLayout>
      </c:layout>
      <c:barChart>
        <c:barDir val="col"/>
        <c:grouping val="stacked"/>
        <c:varyColors val="0"/>
        <c:ser>
          <c:idx val="0"/>
          <c:order val="0"/>
          <c:tx>
            <c:strRef>
              <c:f>'自社データ（試算表＋グラフ）'!$R$29</c:f>
              <c:strCache>
                <c:ptCount val="1"/>
                <c:pt idx="0">
                  <c:v>元売カード手数料</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'自社データ（試算表＋グラフ）'!$Q$30:$Q$32</c:f>
              <c:strCache>
                <c:ptCount val="3"/>
                <c:pt idx="0">
                  <c:v>消費税8％
カード比率約45％</c:v>
                </c:pt>
                <c:pt idx="1">
                  <c:v>消費税10％
カード比率約67％</c:v>
                </c:pt>
                <c:pt idx="2">
                  <c:v>消費税10％
カード比率約90％</c:v>
                </c:pt>
              </c:strCache>
            </c:strRef>
          </c:cat>
          <c:val>
            <c:numRef>
              <c:f>'自社データ（試算表＋グラフ）'!$R$30:$R$32</c:f>
              <c:numCache>
                <c:formatCode>#,##0_);[Red]\(#,##0\)</c:formatCode>
                <c:ptCount val="3"/>
                <c:pt idx="0">
                  <c:v>0</c:v>
                </c:pt>
                <c:pt idx="1">
                  <c:v>0</c:v>
                </c:pt>
                <c:pt idx="2">
                  <c:v>0</c:v>
                </c:pt>
              </c:numCache>
            </c:numRef>
          </c:val>
          <c:extLst>
            <c:ext xmlns:c16="http://schemas.microsoft.com/office/drawing/2014/chart" uri="{C3380CC4-5D6E-409C-BE32-E72D297353CC}">
              <c16:uniqueId val="{00000000-215E-41B6-B747-B8F2E4B4090C}"/>
            </c:ext>
          </c:extLst>
        </c:ser>
        <c:ser>
          <c:idx val="1"/>
          <c:order val="1"/>
          <c:tx>
            <c:strRef>
              <c:f>'自社データ（試算表＋グラフ）'!$S$29</c:f>
              <c:strCache>
                <c:ptCount val="1"/>
                <c:pt idx="0">
                  <c:v>一般カード手数料</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'自社データ（試算表＋グラフ）'!$Q$30:$Q$32</c:f>
              <c:strCache>
                <c:ptCount val="3"/>
                <c:pt idx="0">
                  <c:v>消費税8％
カード比率約45％</c:v>
                </c:pt>
                <c:pt idx="1">
                  <c:v>消費税10％
カード比率約67％</c:v>
                </c:pt>
                <c:pt idx="2">
                  <c:v>消費税10％
カード比率約90％</c:v>
                </c:pt>
              </c:strCache>
            </c:strRef>
          </c:cat>
          <c:val>
            <c:numRef>
              <c:f>'自社データ（試算表＋グラフ）'!$S$30:$S$32</c:f>
              <c:numCache>
                <c:formatCode>#,##0_);[Red]\(#,##0\)</c:formatCode>
                <c:ptCount val="3"/>
                <c:pt idx="0">
                  <c:v>0</c:v>
                </c:pt>
                <c:pt idx="1">
                  <c:v>0</c:v>
                </c:pt>
                <c:pt idx="2">
                  <c:v>0</c:v>
                </c:pt>
              </c:numCache>
            </c:numRef>
          </c:val>
          <c:extLst>
            <c:ext xmlns:c16="http://schemas.microsoft.com/office/drawing/2014/chart" uri="{C3380CC4-5D6E-409C-BE32-E72D297353CC}">
              <c16:uniqueId val="{00000001-215E-41B6-B747-B8F2E4B4090C}"/>
            </c:ext>
          </c:extLst>
        </c:ser>
        <c:dLbls>
          <c:dLblPos val="ctr"/>
          <c:showLegendKey val="0"/>
          <c:showVal val="1"/>
          <c:showCatName val="0"/>
          <c:showSerName val="0"/>
          <c:showPercent val="0"/>
          <c:showBubbleSize val="0"/>
        </c:dLbls>
        <c:gapWidth val="100"/>
        <c:overlap val="100"/>
        <c:axId val="211812352"/>
        <c:axId val="211813888"/>
      </c:barChart>
      <c:catAx>
        <c:axId val="21181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211813888"/>
        <c:crosses val="autoZero"/>
        <c:auto val="1"/>
        <c:lblAlgn val="ctr"/>
        <c:lblOffset val="100"/>
        <c:noMultiLvlLbl val="0"/>
      </c:catAx>
      <c:valAx>
        <c:axId val="21181388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211812352"/>
        <c:crosses val="autoZero"/>
        <c:crossBetween val="between"/>
        <c:dispUnits>
          <c:builtInUnit val="thousands"/>
          <c:dispUnitsLbl>
            <c:layout>
              <c:manualLayout>
                <c:xMode val="edge"/>
                <c:yMode val="edge"/>
                <c:x val="2.3900976866727264E-2"/>
                <c:y val="8.7322392086330941E-2"/>
              </c:manualLayout>
            </c:layout>
            <c:tx>
              <c:rich>
                <a:bodyPr rot="0" vert="horz"/>
                <a:lstStyle/>
                <a:p>
                  <a:pPr>
                    <a:defRPr sz="1200"/>
                  </a:pPr>
                  <a:r>
                    <a:rPr lang="ja-JP" altLang="en-US" sz="1200"/>
                    <a:t>千円</a:t>
                  </a:r>
                </a:p>
              </c:rich>
            </c:tx>
          </c:dispUnitsLbl>
        </c:dispUnits>
      </c:valAx>
      <c:spPr>
        <a:noFill/>
        <a:ln>
          <a:noFill/>
        </a:ln>
        <a:effectLst/>
      </c:spPr>
    </c:plotArea>
    <c:legend>
      <c:legendPos val="b"/>
      <c:layout>
        <c:manualLayout>
          <c:xMode val="edge"/>
          <c:yMode val="edge"/>
          <c:x val="0.17545015264639752"/>
          <c:y val="0.95992032381347947"/>
          <c:w val="0.64909969470720497"/>
          <c:h val="3.8404032732837254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ja-JP" altLang="en-US" sz="2400"/>
              <a:t>粗利益変動</a:t>
            </a:r>
          </a:p>
        </c:rich>
      </c:tx>
      <c:overlay val="0"/>
      <c:spPr>
        <a:noFill/>
        <a:ln>
          <a:noFill/>
        </a:ln>
        <a:effectLst/>
      </c:spPr>
    </c:title>
    <c:autoTitleDeleted val="0"/>
    <c:plotArea>
      <c:layout>
        <c:manualLayout>
          <c:layoutTarget val="inner"/>
          <c:xMode val="edge"/>
          <c:yMode val="edge"/>
          <c:x val="0.11615078554347204"/>
          <c:y val="0.14050580563066645"/>
          <c:w val="0.84962698504853595"/>
          <c:h val="0.71489254203351449"/>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3-7E6A-4BAE-B74B-7A35E5505C02}"/>
              </c:ext>
            </c:extLst>
          </c:dPt>
          <c:dPt>
            <c:idx val="1"/>
            <c:invertIfNegative val="0"/>
            <c:bubble3D val="0"/>
            <c:spPr>
              <a:solidFill>
                <a:srgbClr val="FF99FF"/>
              </a:solidFill>
              <a:ln>
                <a:noFill/>
              </a:ln>
              <a:effectLst/>
            </c:spPr>
            <c:extLst>
              <c:ext xmlns:c16="http://schemas.microsoft.com/office/drawing/2014/chart" uri="{C3380CC4-5D6E-409C-BE32-E72D297353CC}">
                <c16:uniqueId val="{00000002-02F6-446E-8D00-F218A4753F49}"/>
              </c:ext>
            </c:extLst>
          </c:dPt>
          <c:dPt>
            <c:idx val="2"/>
            <c:invertIfNegative val="0"/>
            <c:bubble3D val="0"/>
            <c:spPr>
              <a:solidFill>
                <a:srgbClr val="FF3300"/>
              </a:solidFill>
              <a:ln>
                <a:noFill/>
              </a:ln>
              <a:effectLst/>
            </c:spPr>
            <c:extLst>
              <c:ext xmlns:c16="http://schemas.microsoft.com/office/drawing/2014/chart" uri="{C3380CC4-5D6E-409C-BE32-E72D297353CC}">
                <c16:uniqueId val="{00000004-E779-468F-AB34-F8A923D25FD9}"/>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'自社データ（試算表＋グラフ）'!$U$29:$W$29</c:f>
              <c:strCache>
                <c:ptCount val="3"/>
                <c:pt idx="0">
                  <c:v>消費税8％
カード比率</c:v>
                </c:pt>
                <c:pt idx="1">
                  <c:v>消費税10％
カード比率</c:v>
                </c:pt>
                <c:pt idx="2">
                  <c:v>消費税10％
カード比率</c:v>
                </c:pt>
              </c:strCache>
            </c:strRef>
          </c:cat>
          <c:val>
            <c:numRef>
              <c:f>'自社データ（試算表＋グラフ）'!$U$30:$W$30</c:f>
              <c:numCache>
                <c:formatCode>#,##0_);[Red]\(#,##0\)</c:formatCode>
                <c:ptCount val="3"/>
                <c:pt idx="0">
                  <c:v>0</c:v>
                </c:pt>
                <c:pt idx="1">
                  <c:v>0</c:v>
                </c:pt>
                <c:pt idx="2">
                  <c:v>0</c:v>
                </c:pt>
              </c:numCache>
            </c:numRef>
          </c:val>
          <c:extLst>
            <c:ext xmlns:c16="http://schemas.microsoft.com/office/drawing/2014/chart" uri="{C3380CC4-5D6E-409C-BE32-E72D297353CC}">
              <c16:uniqueId val="{00000000-02F6-446E-8D00-F218A4753F49}"/>
            </c:ext>
          </c:extLst>
        </c:ser>
        <c:dLbls>
          <c:showLegendKey val="0"/>
          <c:showVal val="0"/>
          <c:showCatName val="0"/>
          <c:showSerName val="0"/>
          <c:showPercent val="0"/>
          <c:showBubbleSize val="0"/>
        </c:dLbls>
        <c:gapWidth val="100"/>
        <c:overlap val="100"/>
        <c:axId val="211860096"/>
        <c:axId val="211902848"/>
      </c:barChart>
      <c:catAx>
        <c:axId val="21186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211902848"/>
        <c:crosses val="autoZero"/>
        <c:auto val="1"/>
        <c:lblAlgn val="ctr"/>
        <c:lblOffset val="100"/>
        <c:noMultiLvlLbl val="0"/>
      </c:catAx>
      <c:valAx>
        <c:axId val="211902848"/>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211860096"/>
        <c:crosses val="autoZero"/>
        <c:crossBetween val="between"/>
        <c:dispUnits>
          <c:builtInUnit val="thousands"/>
          <c:dispUnitsLbl>
            <c:layout>
              <c:manualLayout>
                <c:xMode val="edge"/>
                <c:yMode val="edge"/>
                <c:x val="3.2543622141997595E-2"/>
                <c:y val="8.8028143975897977E-2"/>
              </c:manualLayout>
            </c:layout>
            <c:tx>
              <c:rich>
                <a:bodyPr rot="0" vert="horz"/>
                <a:lstStyle/>
                <a:p>
                  <a:pPr>
                    <a:defRPr sz="1200"/>
                  </a:pPr>
                  <a:r>
                    <a:rPr lang="ja-JP" altLang="en-US" sz="1200"/>
                    <a:t>千円</a:t>
                  </a:r>
                </a:p>
              </c:rich>
            </c:tx>
          </c:dispUnitsLbl>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3.jpeg"/><Relationship Id="rId5"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image" Target="../media/image2.jp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3.jpeg"/><Relationship Id="rId5"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0134600" cy="714375"/>
    <xdr:sp macro="" textlink="">
      <xdr:nvSpPr>
        <xdr:cNvPr id="2" name="テキスト ボックス 1"/>
        <xdr:cNvSpPr txBox="1"/>
      </xdr:nvSpPr>
      <xdr:spPr>
        <a:xfrm>
          <a:off x="0" y="9525"/>
          <a:ext cx="10134600" cy="714375"/>
        </a:xfrm>
        <a:prstGeom prst="rect">
          <a:avLst/>
        </a:prstGeom>
        <a:noFill/>
        <a:ln w="158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400" b="1">
              <a:latin typeface="+mn-ea"/>
              <a:ea typeface="+mn-ea"/>
            </a:rPr>
            <a:t>下の入力フォームに自社</a:t>
          </a:r>
          <a:r>
            <a:rPr kumimoji="1" lang="en-US" altLang="ja-JP" sz="1400" b="1">
              <a:latin typeface="+mn-ea"/>
              <a:ea typeface="+mn-ea"/>
            </a:rPr>
            <a:t>SS</a:t>
          </a:r>
          <a:r>
            <a:rPr kumimoji="1" lang="ja-JP" altLang="en-US" sz="1400" b="1">
              <a:latin typeface="+mn-ea"/>
              <a:ea typeface="+mn-ea"/>
            </a:rPr>
            <a:t>のデータ等を入力することで、消費増税＋キャッシュレス推進によってどの程度手数料が増加</a:t>
          </a:r>
          <a:endParaRPr kumimoji="1" lang="en-US" altLang="ja-JP" sz="1400" b="1">
            <a:latin typeface="+mn-ea"/>
            <a:ea typeface="+mn-ea"/>
          </a:endParaRPr>
        </a:p>
        <a:p>
          <a:r>
            <a:rPr kumimoji="1" lang="ja-JP" altLang="en-US" sz="1400" b="1">
              <a:latin typeface="+mn-ea"/>
              <a:ea typeface="+mn-ea"/>
            </a:rPr>
            <a:t>するかを試算することができます。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228600</xdr:colOff>
      <xdr:row>14</xdr:row>
      <xdr:rowOff>0</xdr:rowOff>
    </xdr:from>
    <xdr:to>
      <xdr:col>9</xdr:col>
      <xdr:colOff>0</xdr:colOff>
      <xdr:row>32</xdr:row>
      <xdr:rowOff>228600</xdr:rowOff>
    </xdr:to>
    <xdr:graphicFrame macro="">
      <xdr:nvGraphicFramePr>
        <xdr:cNvPr id="2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132900</xdr:colOff>
      <xdr:row>14</xdr:row>
      <xdr:rowOff>9525</xdr:rowOff>
    </xdr:from>
    <xdr:to>
      <xdr:col>15</xdr:col>
      <xdr:colOff>0</xdr:colOff>
      <xdr:row>33</xdr:row>
      <xdr:rowOff>0</xdr:rowOff>
    </xdr:to>
    <xdr:graphicFrame macro="">
      <xdr:nvGraphicFramePr>
        <xdr:cNvPr id="2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1266825</xdr:colOff>
      <xdr:row>31</xdr:row>
      <xdr:rowOff>47693</xdr:rowOff>
    </xdr:from>
    <xdr:ext cx="499496" cy="285527"/>
    <xdr:sp macro="" textlink="[1]入力シート!D11">
      <xdr:nvSpPr>
        <xdr:cNvPr id="25" name="テキスト ボックス 24"/>
        <xdr:cNvSpPr txBox="1"/>
      </xdr:nvSpPr>
      <xdr:spPr>
        <a:xfrm>
          <a:off x="6219825" y="8058218"/>
          <a:ext cx="499496"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B0A9C296-BE5D-473F-B62C-AC45BF2674CE}" type="TxLink">
            <a:rPr kumimoji="1" lang="en-US" altLang="en-US" sz="900" b="0" i="0" u="none" strike="noStrike">
              <a:solidFill>
                <a:srgbClr val="000000"/>
              </a:solidFill>
              <a:latin typeface="游ゴシック"/>
              <a:ea typeface="游ゴシック"/>
            </a:rPr>
            <a:pPr algn="l"/>
            <a:t>45.2%</a:t>
          </a:fld>
          <a:endParaRPr kumimoji="1" lang="ja-JP" altLang="en-US" sz="900"/>
        </a:p>
      </xdr:txBody>
    </xdr:sp>
    <xdr:clientData/>
  </xdr:oneCellAnchor>
  <xdr:oneCellAnchor>
    <xdr:from>
      <xdr:col>7</xdr:col>
      <xdr:colOff>374197</xdr:colOff>
      <xdr:row>31</xdr:row>
      <xdr:rowOff>40890</xdr:rowOff>
    </xdr:from>
    <xdr:ext cx="499496" cy="285527"/>
    <xdr:sp macro="" textlink="[1]入力シート!D12">
      <xdr:nvSpPr>
        <xdr:cNvPr id="26" name="テキスト ボックス 25"/>
        <xdr:cNvSpPr txBox="1"/>
      </xdr:nvSpPr>
      <xdr:spPr>
        <a:xfrm>
          <a:off x="7270297" y="8051415"/>
          <a:ext cx="499496"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818ACAA-D847-4DCA-AEF5-07EB0B87693F}" type="TxLink">
            <a:rPr kumimoji="1" lang="en-US" altLang="en-US" sz="900" b="0" i="0" u="none" strike="noStrike">
              <a:solidFill>
                <a:srgbClr val="000000"/>
              </a:solidFill>
              <a:latin typeface="游ゴシック"/>
              <a:ea typeface="游ゴシック"/>
            </a:rPr>
            <a:pPr algn="l"/>
            <a:t>66.6%</a:t>
          </a:fld>
          <a:endParaRPr kumimoji="1" lang="ja-JP" altLang="en-US" sz="900"/>
        </a:p>
      </xdr:txBody>
    </xdr:sp>
    <xdr:clientData/>
  </xdr:oneCellAnchor>
  <xdr:oneCellAnchor>
    <xdr:from>
      <xdr:col>8</xdr:col>
      <xdr:colOff>457201</xdr:colOff>
      <xdr:row>31</xdr:row>
      <xdr:rowOff>43611</xdr:rowOff>
    </xdr:from>
    <xdr:ext cx="499496" cy="285527"/>
    <xdr:sp macro="" textlink="[1]入力シート!D13">
      <xdr:nvSpPr>
        <xdr:cNvPr id="27" name="テキスト ボックス 26"/>
        <xdr:cNvSpPr txBox="1"/>
      </xdr:nvSpPr>
      <xdr:spPr>
        <a:xfrm>
          <a:off x="8353426" y="8054136"/>
          <a:ext cx="499496"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554C7D9-8C76-4098-8B65-37E9FED370EB}" type="TxLink">
            <a:rPr kumimoji="1" lang="en-US" altLang="en-US" sz="900" b="0" i="0" u="none" strike="noStrike">
              <a:solidFill>
                <a:srgbClr val="000000"/>
              </a:solidFill>
              <a:latin typeface="游ゴシック"/>
              <a:ea typeface="游ゴシック"/>
            </a:rPr>
            <a:pPr algn="l"/>
            <a:t>90.0%</a:t>
          </a:fld>
          <a:endParaRPr kumimoji="1" lang="ja-JP" altLang="en-US" sz="900"/>
        </a:p>
      </xdr:txBody>
    </xdr:sp>
    <xdr:clientData/>
  </xdr:oneCellAnchor>
  <xdr:oneCellAnchor>
    <xdr:from>
      <xdr:col>11</xdr:col>
      <xdr:colOff>28575</xdr:colOff>
      <xdr:row>31</xdr:row>
      <xdr:rowOff>239553</xdr:rowOff>
    </xdr:from>
    <xdr:ext cx="499496" cy="285527"/>
    <xdr:sp macro="" textlink="[1]入力シート!D11">
      <xdr:nvSpPr>
        <xdr:cNvPr id="28" name="テキスト ボックス 27"/>
        <xdr:cNvSpPr txBox="1"/>
      </xdr:nvSpPr>
      <xdr:spPr>
        <a:xfrm>
          <a:off x="9867900" y="8250078"/>
          <a:ext cx="499496"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B0A9C296-BE5D-473F-B62C-AC45BF2674CE}" type="TxLink">
            <a:rPr kumimoji="1" lang="en-US" altLang="en-US" sz="900" b="0" i="0" u="none" strike="noStrike">
              <a:solidFill>
                <a:srgbClr val="000000"/>
              </a:solidFill>
              <a:latin typeface="游ゴシック"/>
              <a:ea typeface="游ゴシック"/>
            </a:rPr>
            <a:pPr algn="l"/>
            <a:t>45.2%</a:t>
          </a:fld>
          <a:endParaRPr kumimoji="1" lang="ja-JP" altLang="en-US" sz="900"/>
        </a:p>
      </xdr:txBody>
    </xdr:sp>
    <xdr:clientData/>
  </xdr:oneCellAnchor>
  <xdr:oneCellAnchor>
    <xdr:from>
      <xdr:col>12</xdr:col>
      <xdr:colOff>889908</xdr:colOff>
      <xdr:row>31</xdr:row>
      <xdr:rowOff>238193</xdr:rowOff>
    </xdr:from>
    <xdr:ext cx="499496" cy="285527"/>
    <xdr:sp macro="" textlink="[1]入力シート!D12">
      <xdr:nvSpPr>
        <xdr:cNvPr id="29" name="テキスト ボックス 28"/>
        <xdr:cNvSpPr txBox="1"/>
      </xdr:nvSpPr>
      <xdr:spPr>
        <a:xfrm>
          <a:off x="10881633" y="8248718"/>
          <a:ext cx="499496"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818ACAA-D847-4DCA-AEF5-07EB0B87693F}" type="TxLink">
            <a:rPr kumimoji="1" lang="en-US" altLang="en-US" sz="900" b="0" i="0" u="none" strike="noStrike">
              <a:solidFill>
                <a:srgbClr val="000000"/>
              </a:solidFill>
              <a:latin typeface="游ゴシック"/>
              <a:ea typeface="游ゴシック"/>
            </a:rPr>
            <a:pPr algn="l"/>
            <a:t>66.6%</a:t>
          </a:fld>
          <a:endParaRPr kumimoji="1" lang="ja-JP" altLang="en-US" sz="900"/>
        </a:p>
      </xdr:txBody>
    </xdr:sp>
    <xdr:clientData/>
  </xdr:oneCellAnchor>
  <xdr:oneCellAnchor>
    <xdr:from>
      <xdr:col>14</xdr:col>
      <xdr:colOff>42183</xdr:colOff>
      <xdr:row>31</xdr:row>
      <xdr:rowOff>240914</xdr:rowOff>
    </xdr:from>
    <xdr:ext cx="499496" cy="285527"/>
    <xdr:sp macro="" textlink="[1]入力シート!D13">
      <xdr:nvSpPr>
        <xdr:cNvPr id="30" name="テキスト ボックス 29"/>
        <xdr:cNvSpPr txBox="1"/>
      </xdr:nvSpPr>
      <xdr:spPr>
        <a:xfrm>
          <a:off x="11910333" y="8251439"/>
          <a:ext cx="499496"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554C7D9-8C76-4098-8B65-37E9FED370EB}" type="TxLink">
            <a:rPr kumimoji="1" lang="en-US" altLang="en-US" sz="900" b="0" i="0" u="none" strike="noStrike">
              <a:solidFill>
                <a:srgbClr val="000000"/>
              </a:solidFill>
              <a:latin typeface="游ゴシック"/>
              <a:ea typeface="游ゴシック"/>
            </a:rPr>
            <a:pPr algn="l"/>
            <a:t>90.0%</a:t>
          </a:fld>
          <a:endParaRPr kumimoji="1" lang="ja-JP" altLang="en-US" sz="900"/>
        </a:p>
      </xdr:txBody>
    </xdr:sp>
    <xdr:clientData/>
  </xdr:oneCellAnchor>
  <xdr:twoCellAnchor>
    <xdr:from>
      <xdr:col>0</xdr:col>
      <xdr:colOff>0</xdr:colOff>
      <xdr:row>20</xdr:row>
      <xdr:rowOff>47624</xdr:rowOff>
    </xdr:from>
    <xdr:to>
      <xdr:col>6</xdr:col>
      <xdr:colOff>412750</xdr:colOff>
      <xdr:row>31</xdr:row>
      <xdr:rowOff>65855</xdr:rowOff>
    </xdr:to>
    <xdr:grpSp>
      <xdr:nvGrpSpPr>
        <xdr:cNvPr id="31" name="グループ化 30"/>
        <xdr:cNvGrpSpPr/>
      </xdr:nvGrpSpPr>
      <xdr:grpSpPr>
        <a:xfrm>
          <a:off x="0" y="4917280"/>
          <a:ext cx="5377656" cy="3197200"/>
          <a:chOff x="0" y="5095874"/>
          <a:chExt cx="5228709" cy="3180531"/>
        </a:xfrm>
      </xdr:grpSpPr>
      <xdr:grpSp>
        <xdr:nvGrpSpPr>
          <xdr:cNvPr id="32" name="グループ化 31"/>
          <xdr:cNvGrpSpPr/>
        </xdr:nvGrpSpPr>
        <xdr:grpSpPr>
          <a:xfrm>
            <a:off x="0" y="5095874"/>
            <a:ext cx="5228709" cy="3180531"/>
            <a:chOff x="9525" y="3286124"/>
            <a:chExt cx="5228709" cy="3180531"/>
          </a:xfrm>
        </xdr:grpSpPr>
        <xdr:pic>
          <xdr:nvPicPr>
            <xdr:cNvPr id="34" name="図 3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 y="3286124"/>
              <a:ext cx="4977885" cy="3114675"/>
            </a:xfrm>
            <a:prstGeom prst="rect">
              <a:avLst/>
            </a:prstGeom>
          </xdr:spPr>
        </xdr:pic>
        <xdr:sp macro="" textlink="">
          <xdr:nvSpPr>
            <xdr:cNvPr id="35" name="テキスト ボックス 6"/>
            <xdr:cNvSpPr txBox="1"/>
          </xdr:nvSpPr>
          <xdr:spPr>
            <a:xfrm>
              <a:off x="63953" y="4703800"/>
              <a:ext cx="5174281" cy="1529553"/>
            </a:xfrm>
            <a:prstGeom prst="rect">
              <a:avLst/>
            </a:prstGeom>
            <a:noFill/>
            <a:ln>
              <a:noFill/>
            </a:ln>
          </xdr:spPr>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ts val="3000"/>
                </a:lnSpc>
              </a:pPr>
              <a:r>
                <a:rPr kumimoji="1" lang="ja-JP" altLang="en-US" sz="2000"/>
                <a:t>最低 月　    　　</a:t>
              </a:r>
              <a:r>
                <a:rPr kumimoji="1" lang="ja-JP" altLang="en-US" sz="2000" baseline="0"/>
                <a:t>  </a:t>
              </a:r>
              <a:r>
                <a:rPr kumimoji="1" lang="ja-JP" altLang="en-US" sz="2000"/>
                <a:t>円</a:t>
              </a:r>
              <a:r>
                <a:rPr kumimoji="1" lang="ja-JP" altLang="en-US" sz="2000" b="1"/>
                <a:t>（年間</a:t>
              </a:r>
              <a:r>
                <a:rPr kumimoji="1" lang="ja-JP" altLang="en-US" sz="2000"/>
                <a:t>　　</a:t>
              </a:r>
              <a:r>
                <a:rPr kumimoji="1" lang="ja-JP" altLang="en-US" sz="2000" baseline="0"/>
                <a:t> 　            </a:t>
              </a:r>
              <a:r>
                <a:rPr kumimoji="1" lang="ja-JP" altLang="en-US" sz="2000" b="1"/>
                <a:t>円）</a:t>
              </a:r>
              <a:endParaRPr kumimoji="1" lang="en-US" altLang="ja-JP" sz="2000" b="1"/>
            </a:p>
            <a:p>
              <a:pPr algn="l">
                <a:lnSpc>
                  <a:spcPts val="3000"/>
                </a:lnSpc>
              </a:pPr>
              <a:r>
                <a:rPr kumimoji="1" lang="ja-JP" altLang="en-US" sz="2000"/>
                <a:t>最高 </a:t>
              </a:r>
              <a:r>
                <a:rPr kumimoji="1" lang="ja-JP" altLang="en-US" sz="2000" baseline="0"/>
                <a:t>月    　　　  円</a:t>
              </a:r>
              <a:r>
                <a:rPr kumimoji="1" lang="ja-JP" altLang="en-US" sz="2000" b="1" baseline="0"/>
                <a:t>（年間</a:t>
              </a:r>
              <a:r>
                <a:rPr kumimoji="1" lang="ja-JP" altLang="en-US" sz="2000" baseline="0"/>
                <a:t>　　　             </a:t>
              </a:r>
              <a:r>
                <a:rPr kumimoji="1" lang="ja-JP" altLang="en-US" sz="2000" b="1" baseline="0"/>
                <a:t>円）</a:t>
              </a:r>
              <a:endParaRPr kumimoji="1" lang="en-US" altLang="ja-JP" sz="800" b="1" baseline="0"/>
            </a:p>
            <a:p>
              <a:pPr algn="ctr">
                <a:lnSpc>
                  <a:spcPts val="3000"/>
                </a:lnSpc>
              </a:pPr>
              <a:endParaRPr kumimoji="1" lang="en-US" altLang="ja-JP" sz="2000" baseline="0"/>
            </a:p>
            <a:p>
              <a:pPr algn="ctr">
                <a:lnSpc>
                  <a:spcPts val="3000"/>
                </a:lnSpc>
              </a:pPr>
              <a:r>
                <a:rPr kumimoji="1" lang="ja-JP" altLang="en-US" sz="2000" baseline="0"/>
                <a:t>＝最大</a:t>
              </a:r>
              <a:r>
                <a:rPr kumimoji="1" lang="ja-JP" altLang="en-US" sz="2400" baseline="0"/>
                <a:t>　　　</a:t>
              </a:r>
              <a:r>
                <a:rPr kumimoji="1" lang="en-US" altLang="ja-JP" sz="2000" baseline="0"/>
                <a:t>/ℓ</a:t>
              </a:r>
              <a:r>
                <a:rPr kumimoji="1" lang="ja-JP" altLang="en-US" sz="2000" baseline="0"/>
                <a:t>の</a:t>
              </a:r>
              <a:r>
                <a:rPr kumimoji="1" lang="ja-JP" altLang="en-US" sz="2400" baseline="0"/>
                <a:t>コスト負担増！</a:t>
              </a:r>
              <a:endParaRPr kumimoji="1" lang="en-US" altLang="ja-JP" sz="2400"/>
            </a:p>
          </xdr:txBody>
        </xdr:sp>
        <xdr:sp macro="" textlink="'[1]サンプル１（試算表＋グラフ）'!Q14">
          <xdr:nvSpPr>
            <xdr:cNvPr id="36" name="テキスト ボックス 35"/>
            <xdr:cNvSpPr txBox="1"/>
          </xdr:nvSpPr>
          <xdr:spPr>
            <a:xfrm>
              <a:off x="948416" y="5777148"/>
              <a:ext cx="1279069" cy="689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D3CCDF39-96A6-41C1-8294-BC4F59CA6BE8}" type="TxLink">
                <a:rPr kumimoji="1" lang="en-US" altLang="en-US" sz="2400" b="0" i="0" u="none" strike="noStrike">
                  <a:solidFill>
                    <a:srgbClr val="000000"/>
                  </a:solidFill>
                  <a:latin typeface="游ゴシック"/>
                  <a:ea typeface="游ゴシック"/>
                </a:rPr>
                <a:pPr algn="r"/>
                <a:t>1.12円</a:t>
              </a:fld>
              <a:endParaRPr kumimoji="1" lang="ja-JP" altLang="en-US" sz="2400"/>
            </a:p>
          </xdr:txBody>
        </xdr:sp>
        <xdr:sp macro="" textlink="'[1]サンプル１（試算表＋グラフ）'!Q12">
          <xdr:nvSpPr>
            <xdr:cNvPr id="37" name="テキスト ボックス 36"/>
            <xdr:cNvSpPr txBox="1"/>
          </xdr:nvSpPr>
          <xdr:spPr>
            <a:xfrm>
              <a:off x="629970" y="4667250"/>
              <a:ext cx="1387935" cy="518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768C9D8C-CD8E-4D3F-B480-E572615538A9}" type="TxLink">
                <a:rPr kumimoji="1" lang="en-US" altLang="en-US" sz="2000" b="0" i="0" u="none" strike="noStrike">
                  <a:solidFill>
                    <a:srgbClr val="000000"/>
                  </a:solidFill>
                  <a:latin typeface="游ゴシック"/>
                  <a:ea typeface="游ゴシック"/>
                </a:rPr>
                <a:pPr algn="r"/>
                <a:t>47,402</a:t>
              </a:fld>
              <a:endParaRPr kumimoji="1" lang="ja-JP" altLang="en-US" sz="2000"/>
            </a:p>
          </xdr:txBody>
        </xdr:sp>
        <xdr:sp macro="" textlink="'[1]サンプル１（試算表＋グラフ）'!Q13">
          <xdr:nvSpPr>
            <xdr:cNvPr id="38" name="テキスト ボックス 37"/>
            <xdr:cNvSpPr txBox="1"/>
          </xdr:nvSpPr>
          <xdr:spPr>
            <a:xfrm>
              <a:off x="2828457" y="4669958"/>
              <a:ext cx="1551214" cy="518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F222CB5A-E1D5-420E-9B8D-30A32854DB43}" type="TxLink">
                <a:rPr kumimoji="1" lang="en-US" altLang="en-US" sz="2000" b="1" i="0" u="none" strike="noStrike">
                  <a:solidFill>
                    <a:srgbClr val="000000"/>
                  </a:solidFill>
                  <a:latin typeface="游ゴシック"/>
                  <a:ea typeface="游ゴシック"/>
                </a:rPr>
                <a:pPr algn="r"/>
                <a:t>568,819</a:t>
              </a:fld>
              <a:endParaRPr kumimoji="1" lang="ja-JP" altLang="en-US" sz="2000" b="1"/>
            </a:p>
          </xdr:txBody>
        </xdr:sp>
        <xdr:sp macro="" textlink="'[1]サンプル１（試算表＋グラフ）'!R12">
          <xdr:nvSpPr>
            <xdr:cNvPr id="39" name="テキスト ボックス 38"/>
            <xdr:cNvSpPr txBox="1"/>
          </xdr:nvSpPr>
          <xdr:spPr>
            <a:xfrm>
              <a:off x="601658" y="5066509"/>
              <a:ext cx="1385215" cy="518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8C132195-8D1E-477E-BFE9-4543DEA0112F}" type="TxLink">
                <a:rPr kumimoji="1" lang="en-US" altLang="en-US" sz="2000" b="0" i="0" u="none" strike="noStrike">
                  <a:solidFill>
                    <a:srgbClr val="000000"/>
                  </a:solidFill>
                  <a:latin typeface="游ゴシック"/>
                  <a:ea typeface="游ゴシック"/>
                </a:rPr>
                <a:pPr algn="r"/>
                <a:t>95,279</a:t>
              </a:fld>
              <a:endParaRPr kumimoji="1" lang="ja-JP" altLang="en-US" sz="2000"/>
            </a:p>
          </xdr:txBody>
        </xdr:sp>
        <xdr:sp macro="" textlink="'[1]サンプル１（試算表＋グラフ）'!R13">
          <xdr:nvSpPr>
            <xdr:cNvPr id="40" name="テキスト ボックス 39"/>
            <xdr:cNvSpPr txBox="1"/>
          </xdr:nvSpPr>
          <xdr:spPr>
            <a:xfrm>
              <a:off x="2627073" y="5059691"/>
              <a:ext cx="1749885" cy="518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F932A94D-BF81-46E5-9AB5-226E77640AD3}" type="TxLink">
                <a:rPr kumimoji="1" lang="en-US" altLang="en-US" sz="2000" b="1" i="0" u="none" strike="noStrike">
                  <a:solidFill>
                    <a:srgbClr val="000000"/>
                  </a:solidFill>
                  <a:latin typeface="游ゴシック"/>
                  <a:ea typeface="游ゴシック"/>
                </a:rPr>
                <a:pPr algn="r"/>
                <a:t>1,143,353</a:t>
              </a:fld>
              <a:endParaRPr kumimoji="1" lang="ja-JP" altLang="en-US" sz="2000" b="1"/>
            </a:p>
          </xdr:txBody>
        </xdr:sp>
      </xdr:grpSp>
      <xdr:sp macro="" textlink="">
        <xdr:nvSpPr>
          <xdr:cNvPr id="33" name="テキスト ボックス 32"/>
          <xdr:cNvSpPr txBox="1"/>
        </xdr:nvSpPr>
        <xdr:spPr>
          <a:xfrm>
            <a:off x="76200" y="5219700"/>
            <a:ext cx="4810125" cy="1295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3000"/>
              </a:lnSpc>
              <a:spcBef>
                <a:spcPts val="0"/>
              </a:spcBef>
            </a:pPr>
            <a:r>
              <a:rPr kumimoji="1" lang="ja-JP" altLang="en-US" sz="2500"/>
              <a:t>何も対策を講じなければ、仕事</a:t>
            </a:r>
            <a:r>
              <a:rPr kumimoji="1" lang="en-US" altLang="ja-JP" sz="2500"/>
              <a:t/>
            </a:r>
            <a:br>
              <a:rPr kumimoji="1" lang="en-US" altLang="ja-JP" sz="2500"/>
            </a:br>
            <a:r>
              <a:rPr kumimoji="1" lang="ja-JP" altLang="en-US" sz="2500"/>
              <a:t>内容は同じでも、以下の金額分</a:t>
            </a:r>
            <a:endParaRPr kumimoji="1" lang="en-US" altLang="ja-JP" sz="2500"/>
          </a:p>
          <a:p>
            <a:pPr algn="ctr">
              <a:lnSpc>
                <a:spcPts val="3000"/>
              </a:lnSpc>
              <a:spcBef>
                <a:spcPts val="0"/>
              </a:spcBef>
            </a:pPr>
            <a:r>
              <a:rPr kumimoji="1" lang="ja-JP" altLang="en-US" sz="2500"/>
              <a:t>  </a:t>
            </a:r>
            <a:r>
              <a:rPr kumimoji="1" lang="ja-JP" altLang="en-US" sz="2600" b="1"/>
              <a:t>会社の利益がなくなります！</a:t>
            </a:r>
          </a:p>
        </xdr:txBody>
      </xdr:sp>
    </xdr:grpSp>
    <xdr:clientData/>
  </xdr:twoCellAnchor>
  <xdr:twoCellAnchor editAs="oneCell">
    <xdr:from>
      <xdr:col>0</xdr:col>
      <xdr:colOff>0</xdr:colOff>
      <xdr:row>19</xdr:row>
      <xdr:rowOff>121991</xdr:rowOff>
    </xdr:from>
    <xdr:to>
      <xdr:col>6</xdr:col>
      <xdr:colOff>154781</xdr:colOff>
      <xdr:row>20</xdr:row>
      <xdr:rowOff>151443</xdr:rowOff>
    </xdr:to>
    <xdr:pic>
      <xdr:nvPicPr>
        <xdr:cNvPr id="41" name="図 40"/>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4741616"/>
          <a:ext cx="5119687" cy="279483"/>
        </a:xfrm>
        <a:prstGeom prst="rect">
          <a:avLst/>
        </a:prstGeom>
      </xdr:spPr>
    </xdr:pic>
    <xdr:clientData/>
  </xdr:twoCellAnchor>
  <xdr:oneCellAnchor>
    <xdr:from>
      <xdr:col>0</xdr:col>
      <xdr:colOff>72273</xdr:colOff>
      <xdr:row>4</xdr:row>
      <xdr:rowOff>17913</xdr:rowOff>
    </xdr:from>
    <xdr:ext cx="3929537" cy="1469954"/>
    <xdr:sp macro="" textlink="">
      <xdr:nvSpPr>
        <xdr:cNvPr id="42" name="テキスト ボックス 41"/>
        <xdr:cNvSpPr txBox="1"/>
      </xdr:nvSpPr>
      <xdr:spPr>
        <a:xfrm rot="19540426">
          <a:off x="72273" y="979938"/>
          <a:ext cx="3929537" cy="1469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800">
              <a:solidFill>
                <a:srgbClr val="FF0000">
                  <a:alpha val="20000"/>
                </a:srgbClr>
              </a:solidFill>
            </a:rPr>
            <a:t>SAMPLE</a:t>
          </a:r>
          <a:endParaRPr kumimoji="1" lang="ja-JP" altLang="en-US" sz="8800">
            <a:solidFill>
              <a:srgbClr val="FF0000">
                <a:alpha val="20000"/>
              </a:srgbClr>
            </a:solidFill>
          </a:endParaRPr>
        </a:p>
      </xdr:txBody>
    </xdr:sp>
    <xdr:clientData/>
  </xdr:oneCellAnchor>
  <xdr:oneCellAnchor>
    <xdr:from>
      <xdr:col>8</xdr:col>
      <xdr:colOff>786648</xdr:colOff>
      <xdr:row>25</xdr:row>
      <xdr:rowOff>179839</xdr:rowOff>
    </xdr:from>
    <xdr:ext cx="3929537" cy="1469954"/>
    <xdr:sp macro="" textlink="">
      <xdr:nvSpPr>
        <xdr:cNvPr id="43" name="テキスト ボックス 42"/>
        <xdr:cNvSpPr txBox="1"/>
      </xdr:nvSpPr>
      <xdr:spPr>
        <a:xfrm rot="19540426">
          <a:off x="8682873" y="6247264"/>
          <a:ext cx="3929537" cy="1469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800">
              <a:solidFill>
                <a:srgbClr val="FF0000">
                  <a:alpha val="20000"/>
                </a:srgbClr>
              </a:solidFill>
            </a:rPr>
            <a:t>SAMPLE</a:t>
          </a:r>
          <a:endParaRPr kumimoji="1" lang="ja-JP" altLang="en-US" sz="8800">
            <a:solidFill>
              <a:srgbClr val="FF0000">
                <a:alpha val="20000"/>
              </a:srgbClr>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680356</xdr:colOff>
      <xdr:row>43</xdr:row>
      <xdr:rowOff>0</xdr:rowOff>
    </xdr:to>
    <xdr:pic>
      <xdr:nvPicPr>
        <xdr:cNvPr id="107" name="図 106"/>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125"/>
        <a:stretch/>
      </xdr:blipFill>
      <xdr:spPr>
        <a:xfrm>
          <a:off x="0" y="0"/>
          <a:ext cx="15015481" cy="10239375"/>
        </a:xfrm>
        <a:prstGeom prst="rect">
          <a:avLst/>
        </a:prstGeom>
      </xdr:spPr>
    </xdr:pic>
    <xdr:clientData/>
  </xdr:twoCellAnchor>
  <xdr:twoCellAnchor>
    <xdr:from>
      <xdr:col>2</xdr:col>
      <xdr:colOff>0</xdr:colOff>
      <xdr:row>6</xdr:row>
      <xdr:rowOff>1</xdr:rowOff>
    </xdr:from>
    <xdr:to>
      <xdr:col>10</xdr:col>
      <xdr:colOff>538614</xdr:colOff>
      <xdr:row>38</xdr:row>
      <xdr:rowOff>168686</xdr:rowOff>
    </xdr:to>
    <xdr:graphicFrame macro="">
      <xdr:nvGraphicFramePr>
        <xdr:cNvPr id="108"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xdr:colOff>
      <xdr:row>5</xdr:row>
      <xdr:rowOff>244927</xdr:rowOff>
    </xdr:from>
    <xdr:to>
      <xdr:col>19</xdr:col>
      <xdr:colOff>540342</xdr:colOff>
      <xdr:row>38</xdr:row>
      <xdr:rowOff>168684</xdr:rowOff>
    </xdr:to>
    <xdr:graphicFrame macro="">
      <xdr:nvGraphicFramePr>
        <xdr:cNvPr id="109"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367392</xdr:colOff>
      <xdr:row>1</xdr:row>
      <xdr:rowOff>176893</xdr:rowOff>
    </xdr:from>
    <xdr:ext cx="1455965" cy="1030090"/>
    <xdr:sp macro="" textlink="[1]入力シート!B6">
      <xdr:nvSpPr>
        <xdr:cNvPr id="110" name="テキスト ボックス 109"/>
        <xdr:cNvSpPr txBox="1"/>
      </xdr:nvSpPr>
      <xdr:spPr>
        <a:xfrm>
          <a:off x="5853792" y="415018"/>
          <a:ext cx="1455965" cy="10300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r"/>
          <a:fld id="{93D10670-C1C8-4724-A02C-B32565FF1452}" type="TxLink">
            <a:rPr kumimoji="1" lang="en-US" altLang="en-US" sz="4800" b="0" i="0" u="none" strike="noStrike">
              <a:solidFill>
                <a:srgbClr val="000000"/>
              </a:solidFill>
              <a:latin typeface="游ゴシック"/>
              <a:ea typeface="游ゴシック"/>
            </a:rPr>
            <a:pPr algn="r"/>
            <a:t>85</a:t>
          </a:fld>
          <a:endParaRPr kumimoji="1" lang="ja-JP" altLang="en-US" sz="4800"/>
        </a:p>
      </xdr:txBody>
    </xdr:sp>
    <xdr:clientData/>
  </xdr:oneCellAnchor>
  <xdr:oneCellAnchor>
    <xdr:from>
      <xdr:col>10</xdr:col>
      <xdr:colOff>381000</xdr:colOff>
      <xdr:row>1</xdr:row>
      <xdr:rowOff>176893</xdr:rowOff>
    </xdr:from>
    <xdr:ext cx="615553" cy="766505"/>
    <xdr:sp macro="" textlink="">
      <xdr:nvSpPr>
        <xdr:cNvPr id="111" name="テキスト ボックス 110"/>
        <xdr:cNvSpPr txBox="1"/>
      </xdr:nvSpPr>
      <xdr:spPr>
        <a:xfrm>
          <a:off x="7239000" y="415018"/>
          <a:ext cx="615553" cy="7665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0000"/>
            </a:lnSpc>
          </a:pPr>
          <a:r>
            <a:rPr kumimoji="1" lang="ja-JP" altLang="en-US" sz="4800"/>
            <a:t>㎘</a:t>
          </a:r>
        </a:p>
      </xdr:txBody>
    </xdr:sp>
    <xdr:clientData/>
  </xdr:oneCellAnchor>
  <xdr:oneCellAnchor>
    <xdr:from>
      <xdr:col>3</xdr:col>
      <xdr:colOff>381002</xdr:colOff>
      <xdr:row>38</xdr:row>
      <xdr:rowOff>180971</xdr:rowOff>
    </xdr:from>
    <xdr:ext cx="653142" cy="392800"/>
    <xdr:sp macro="" textlink="[1]入力シート!B4">
      <xdr:nvSpPr>
        <xdr:cNvPr id="112" name="テキスト ボックス 111"/>
        <xdr:cNvSpPr txBox="1"/>
      </xdr:nvSpPr>
      <xdr:spPr>
        <a:xfrm>
          <a:off x="2438402" y="9229721"/>
          <a:ext cx="65314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716A7D9F-05BE-4EB5-9831-D32AAF9CCE96}" type="TxLink">
            <a:rPr kumimoji="1" lang="en-US" altLang="en-US" sz="1400" b="0" i="0" u="none" strike="noStrike">
              <a:solidFill>
                <a:srgbClr val="000000"/>
              </a:solidFill>
              <a:latin typeface="游ゴシック"/>
              <a:ea typeface="游ゴシック"/>
            </a:rPr>
            <a:pPr/>
            <a:t>138.5</a:t>
          </a:fld>
          <a:endParaRPr kumimoji="1" lang="ja-JP" altLang="en-US" sz="1400"/>
        </a:p>
      </xdr:txBody>
    </xdr:sp>
    <xdr:clientData/>
  </xdr:oneCellAnchor>
  <xdr:oneCellAnchor>
    <xdr:from>
      <xdr:col>6</xdr:col>
      <xdr:colOff>615045</xdr:colOff>
      <xdr:row>38</xdr:row>
      <xdr:rowOff>193217</xdr:rowOff>
    </xdr:from>
    <xdr:ext cx="704848" cy="392800"/>
    <xdr:sp macro="" textlink="[1]入力シート!B5">
      <xdr:nvSpPr>
        <xdr:cNvPr id="113" name="テキスト ボックス 112"/>
        <xdr:cNvSpPr txBox="1"/>
      </xdr:nvSpPr>
      <xdr:spPr>
        <a:xfrm>
          <a:off x="4729845" y="9241967"/>
          <a:ext cx="704848"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F9F7CBFC-4783-43E5-9706-34A31AF53484}" type="TxLink">
            <a:rPr kumimoji="1" lang="en-US" altLang="en-US" sz="1400" b="0" i="0" u="none" strike="noStrike">
              <a:solidFill>
                <a:srgbClr val="000000"/>
              </a:solidFill>
              <a:latin typeface="游ゴシック"/>
              <a:ea typeface="游ゴシック"/>
            </a:rPr>
            <a:pPr/>
            <a:t>123.0</a:t>
          </a:fld>
          <a:endParaRPr kumimoji="1" lang="ja-JP" altLang="en-US" sz="1400"/>
        </a:p>
      </xdr:txBody>
    </xdr:sp>
    <xdr:clientData/>
  </xdr:oneCellAnchor>
  <xdr:oneCellAnchor>
    <xdr:from>
      <xdr:col>7</xdr:col>
      <xdr:colOff>244927</xdr:colOff>
      <xdr:row>39</xdr:row>
      <xdr:rowOff>176891</xdr:rowOff>
    </xdr:from>
    <xdr:ext cx="674415" cy="392800"/>
    <xdr:sp macro="" textlink="[1]入力シート!B11">
      <xdr:nvSpPr>
        <xdr:cNvPr id="114" name="テキスト ボックス 113"/>
        <xdr:cNvSpPr txBox="1"/>
      </xdr:nvSpPr>
      <xdr:spPr>
        <a:xfrm>
          <a:off x="5045527" y="9463766"/>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BA9D17E-181C-41C1-B1F7-2C291C872DD0}" type="TxLink">
            <a:rPr kumimoji="1" lang="en-US" altLang="en-US" sz="1400" b="0" i="0" u="none" strike="noStrike">
              <a:solidFill>
                <a:srgbClr val="000000"/>
              </a:solidFill>
              <a:latin typeface="游ゴシック"/>
              <a:ea typeface="游ゴシック"/>
            </a:rPr>
            <a:pPr/>
            <a:t>54.8%</a:t>
          </a:fld>
          <a:endParaRPr kumimoji="1" lang="ja-JP" altLang="en-US" sz="1400"/>
        </a:p>
      </xdr:txBody>
    </xdr:sp>
    <xdr:clientData/>
  </xdr:oneCellAnchor>
  <xdr:oneCellAnchor>
    <xdr:from>
      <xdr:col>8</xdr:col>
      <xdr:colOff>299359</xdr:colOff>
      <xdr:row>39</xdr:row>
      <xdr:rowOff>176892</xdr:rowOff>
    </xdr:from>
    <xdr:ext cx="674415" cy="392800"/>
    <xdr:sp macro="" textlink="[1]入力シート!D11">
      <xdr:nvSpPr>
        <xdr:cNvPr id="115" name="テキスト ボックス 114"/>
        <xdr:cNvSpPr txBox="1"/>
      </xdr:nvSpPr>
      <xdr:spPr>
        <a:xfrm>
          <a:off x="5785759" y="9463767"/>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686E0137-2128-4DF0-A7AF-A2AEA8784A95}" type="TxLink">
            <a:rPr kumimoji="1" lang="en-US" altLang="en-US" sz="1400" b="0" i="0" u="none" strike="noStrike">
              <a:solidFill>
                <a:srgbClr val="000000"/>
              </a:solidFill>
              <a:latin typeface="游ゴシック"/>
              <a:ea typeface="游ゴシック"/>
            </a:rPr>
            <a:pPr/>
            <a:t>45.2%</a:t>
          </a:fld>
          <a:endParaRPr kumimoji="1" lang="ja-JP" altLang="en-US" sz="1400"/>
        </a:p>
      </xdr:txBody>
    </xdr:sp>
    <xdr:clientData/>
  </xdr:oneCellAnchor>
  <xdr:oneCellAnchor>
    <xdr:from>
      <xdr:col>11</xdr:col>
      <xdr:colOff>27214</xdr:colOff>
      <xdr:row>39</xdr:row>
      <xdr:rowOff>190498</xdr:rowOff>
    </xdr:from>
    <xdr:ext cx="674415" cy="392800"/>
    <xdr:sp macro="" textlink="[1]入力シート!B12">
      <xdr:nvSpPr>
        <xdr:cNvPr id="116" name="テキスト ボックス 115"/>
        <xdr:cNvSpPr txBox="1"/>
      </xdr:nvSpPr>
      <xdr:spPr>
        <a:xfrm>
          <a:off x="7571014" y="9477373"/>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D33D66CC-F0FF-47D8-8FAB-02A50B94EF9F}" type="TxLink">
            <a:rPr kumimoji="1" lang="en-US" altLang="en-US" sz="1400" b="0" i="0" u="none" strike="noStrike">
              <a:solidFill>
                <a:srgbClr val="000000"/>
              </a:solidFill>
              <a:latin typeface="游ゴシック"/>
              <a:ea typeface="游ゴシック"/>
            </a:rPr>
            <a:pPr/>
            <a:t>33.4%</a:t>
          </a:fld>
          <a:endParaRPr kumimoji="1" lang="ja-JP" altLang="en-US" sz="1400"/>
        </a:p>
      </xdr:txBody>
    </xdr:sp>
    <xdr:clientData/>
  </xdr:oneCellAnchor>
  <xdr:oneCellAnchor>
    <xdr:from>
      <xdr:col>12</xdr:col>
      <xdr:colOff>27216</xdr:colOff>
      <xdr:row>39</xdr:row>
      <xdr:rowOff>190498</xdr:rowOff>
    </xdr:from>
    <xdr:ext cx="674415" cy="392800"/>
    <xdr:sp macro="" textlink="[1]入力シート!D12">
      <xdr:nvSpPr>
        <xdr:cNvPr id="117" name="テキスト ボックス 116"/>
        <xdr:cNvSpPr txBox="1"/>
      </xdr:nvSpPr>
      <xdr:spPr>
        <a:xfrm>
          <a:off x="8256816" y="9477373"/>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03D16841-3966-432B-BF0E-7848945A8E3A}" type="TxLink">
            <a:rPr kumimoji="1" lang="en-US" altLang="en-US" sz="1400" b="0" i="0" u="none" strike="noStrike">
              <a:solidFill>
                <a:srgbClr val="000000"/>
              </a:solidFill>
              <a:latin typeface="游ゴシック"/>
              <a:ea typeface="游ゴシック"/>
            </a:rPr>
            <a:pPr/>
            <a:t>66.6%</a:t>
          </a:fld>
          <a:endParaRPr kumimoji="1" lang="ja-JP" altLang="en-US" sz="1400"/>
        </a:p>
      </xdr:txBody>
    </xdr:sp>
    <xdr:clientData/>
  </xdr:oneCellAnchor>
  <xdr:oneCellAnchor>
    <xdr:from>
      <xdr:col>7</xdr:col>
      <xdr:colOff>258536</xdr:colOff>
      <xdr:row>40</xdr:row>
      <xdr:rowOff>167364</xdr:rowOff>
    </xdr:from>
    <xdr:ext cx="674415" cy="392800"/>
    <xdr:sp macro="" textlink="[1]入力シート!B16">
      <xdr:nvSpPr>
        <xdr:cNvPr id="118" name="テキスト ボックス 117"/>
        <xdr:cNvSpPr txBox="1"/>
      </xdr:nvSpPr>
      <xdr:spPr>
        <a:xfrm>
          <a:off x="5059136" y="9692364"/>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B38C8E9-427D-4F49-9F4B-BCAB290E9447}" type="TxLink">
            <a:rPr kumimoji="1" lang="en-US" altLang="en-US" sz="1400" b="0" i="0" u="none" strike="noStrike">
              <a:solidFill>
                <a:srgbClr val="000000"/>
              </a:solidFill>
              <a:latin typeface="游ゴシック"/>
              <a:ea typeface="游ゴシック"/>
            </a:rPr>
            <a:pPr/>
            <a:t>53.3%</a:t>
          </a:fld>
          <a:endParaRPr kumimoji="1" lang="ja-JP" altLang="en-US" sz="1400"/>
        </a:p>
      </xdr:txBody>
    </xdr:sp>
    <xdr:clientData/>
  </xdr:oneCellAnchor>
  <xdr:oneCellAnchor>
    <xdr:from>
      <xdr:col>8</xdr:col>
      <xdr:colOff>299358</xdr:colOff>
      <xdr:row>40</xdr:row>
      <xdr:rowOff>167364</xdr:rowOff>
    </xdr:from>
    <xdr:ext cx="674415" cy="392800"/>
    <xdr:sp macro="" textlink="[1]入力シート!D16">
      <xdr:nvSpPr>
        <xdr:cNvPr id="119" name="テキスト ボックス 118"/>
        <xdr:cNvSpPr txBox="1"/>
      </xdr:nvSpPr>
      <xdr:spPr>
        <a:xfrm>
          <a:off x="5785758" y="9692364"/>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0CEAC0B1-FA3E-4F0F-9797-3C63A10CEBC5}" type="TxLink">
            <a:rPr kumimoji="1" lang="en-US" altLang="en-US" sz="1400" b="0" i="0" u="none" strike="noStrike">
              <a:solidFill>
                <a:srgbClr val="000000"/>
              </a:solidFill>
              <a:latin typeface="游ゴシック"/>
              <a:ea typeface="游ゴシック"/>
            </a:rPr>
            <a:pPr/>
            <a:t>46.7%</a:t>
          </a:fld>
          <a:endParaRPr kumimoji="1" lang="ja-JP" altLang="en-US" sz="1400"/>
        </a:p>
      </xdr:txBody>
    </xdr:sp>
    <xdr:clientData/>
  </xdr:oneCellAnchor>
  <xdr:oneCellAnchor>
    <xdr:from>
      <xdr:col>14</xdr:col>
      <xdr:colOff>639537</xdr:colOff>
      <xdr:row>39</xdr:row>
      <xdr:rowOff>176891</xdr:rowOff>
    </xdr:from>
    <xdr:ext cx="674415" cy="392800"/>
    <xdr:sp macro="" textlink="[1]入力シート!B13">
      <xdr:nvSpPr>
        <xdr:cNvPr id="120" name="テキスト ボックス 119"/>
        <xdr:cNvSpPr txBox="1"/>
      </xdr:nvSpPr>
      <xdr:spPr>
        <a:xfrm>
          <a:off x="10240737" y="9463766"/>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BB0E212D-E272-497F-A25B-342BBF2A1E36}" type="TxLink">
            <a:rPr kumimoji="1" lang="en-US" altLang="en-US" sz="1400" b="0" i="0" u="none" strike="noStrike">
              <a:solidFill>
                <a:srgbClr val="000000"/>
              </a:solidFill>
              <a:latin typeface="游ゴシック"/>
              <a:ea typeface="游ゴシック"/>
            </a:rPr>
            <a:pPr/>
            <a:t>10.0%</a:t>
          </a:fld>
          <a:endParaRPr kumimoji="1" lang="ja-JP" altLang="en-US" sz="1400"/>
        </a:p>
      </xdr:txBody>
    </xdr:sp>
    <xdr:clientData/>
  </xdr:oneCellAnchor>
  <xdr:oneCellAnchor>
    <xdr:from>
      <xdr:col>15</xdr:col>
      <xdr:colOff>639537</xdr:colOff>
      <xdr:row>39</xdr:row>
      <xdr:rowOff>167365</xdr:rowOff>
    </xdr:from>
    <xdr:ext cx="674415" cy="392800"/>
    <xdr:sp macro="" textlink="[1]入力シート!D13">
      <xdr:nvSpPr>
        <xdr:cNvPr id="121" name="テキスト ボックス 120"/>
        <xdr:cNvSpPr txBox="1"/>
      </xdr:nvSpPr>
      <xdr:spPr>
        <a:xfrm>
          <a:off x="10926537" y="9454240"/>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AA67FB6C-A3F0-45F4-BF79-6733AE3FD4FE}" type="TxLink">
            <a:rPr kumimoji="1" lang="en-US" altLang="en-US" sz="1400" b="0" i="0" u="none" strike="noStrike">
              <a:solidFill>
                <a:srgbClr val="000000"/>
              </a:solidFill>
              <a:latin typeface="游ゴシック"/>
              <a:ea typeface="游ゴシック"/>
            </a:rPr>
            <a:pPr/>
            <a:t>90.0%</a:t>
          </a:fld>
          <a:endParaRPr kumimoji="1" lang="ja-JP" altLang="en-US" sz="1400"/>
        </a:p>
      </xdr:txBody>
    </xdr:sp>
    <xdr:clientData/>
  </xdr:oneCellAnchor>
  <xdr:twoCellAnchor>
    <xdr:from>
      <xdr:col>19</xdr:col>
      <xdr:colOff>217713</xdr:colOff>
      <xdr:row>17</xdr:row>
      <xdr:rowOff>194579</xdr:rowOff>
    </xdr:from>
    <xdr:to>
      <xdr:col>21</xdr:col>
      <xdr:colOff>499265</xdr:colOff>
      <xdr:row>25</xdr:row>
      <xdr:rowOff>105658</xdr:rowOff>
    </xdr:to>
    <xdr:pic>
      <xdr:nvPicPr>
        <xdr:cNvPr id="122" name="図 1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47913" y="4242704"/>
          <a:ext cx="1653152" cy="1816079"/>
        </a:xfrm>
        <a:prstGeom prst="rect">
          <a:avLst/>
        </a:prstGeom>
      </xdr:spPr>
    </xdr:pic>
    <xdr:clientData/>
  </xdr:twoCellAnchor>
  <xdr:oneCellAnchor>
    <xdr:from>
      <xdr:col>11</xdr:col>
      <xdr:colOff>29935</xdr:colOff>
      <xdr:row>40</xdr:row>
      <xdr:rowOff>166005</xdr:rowOff>
    </xdr:from>
    <xdr:ext cx="674415" cy="392800"/>
    <xdr:sp macro="" textlink="'[1]自社データ（試算表＋グラフ）'!B17">
      <xdr:nvSpPr>
        <xdr:cNvPr id="123" name="テキスト ボックス 122"/>
        <xdr:cNvSpPr txBox="1"/>
      </xdr:nvSpPr>
      <xdr:spPr>
        <a:xfrm>
          <a:off x="7573735" y="9691005"/>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52E661AC-BA6C-4D7C-9545-A857B72D271C}" type="TxLink">
            <a:rPr kumimoji="1" lang="en-US" altLang="en-US" sz="1400" b="0" i="0" u="none" strike="noStrike">
              <a:solidFill>
                <a:srgbClr val="000000"/>
              </a:solidFill>
              <a:latin typeface="游ゴシック"/>
              <a:ea typeface="游ゴシック"/>
            </a:rPr>
            <a:pPr/>
            <a:t>0.0%</a:t>
          </a:fld>
          <a:endParaRPr kumimoji="1" lang="ja-JP" altLang="en-US" sz="1400"/>
        </a:p>
      </xdr:txBody>
    </xdr:sp>
    <xdr:clientData/>
  </xdr:oneCellAnchor>
  <xdr:oneCellAnchor>
    <xdr:from>
      <xdr:col>12</xdr:col>
      <xdr:colOff>29937</xdr:colOff>
      <xdr:row>40</xdr:row>
      <xdr:rowOff>166005</xdr:rowOff>
    </xdr:from>
    <xdr:ext cx="674415" cy="392800"/>
    <xdr:sp macro="" textlink="'[1]自社データ（試算表＋グラフ）'!D17:E17">
      <xdr:nvSpPr>
        <xdr:cNvPr id="124" name="テキスト ボックス 123"/>
        <xdr:cNvSpPr txBox="1"/>
      </xdr:nvSpPr>
      <xdr:spPr>
        <a:xfrm>
          <a:off x="8259537" y="9691005"/>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167211F9-B56B-4DCD-B899-AE974B13F919}" type="TxLink">
            <a:rPr kumimoji="1" lang="en-US" altLang="en-US" sz="1400" b="0" i="0" u="none" strike="noStrike">
              <a:solidFill>
                <a:srgbClr val="000000"/>
              </a:solidFill>
              <a:latin typeface="游ゴシック"/>
              <a:ea typeface="游ゴシック"/>
            </a:rPr>
            <a:pPr/>
            <a:t>0.0%</a:t>
          </a:fld>
          <a:endParaRPr kumimoji="1" lang="ja-JP" altLang="en-US" sz="1400"/>
        </a:p>
      </xdr:txBody>
    </xdr:sp>
    <xdr:clientData/>
  </xdr:oneCellAnchor>
  <xdr:oneCellAnchor>
    <xdr:from>
      <xdr:col>14</xdr:col>
      <xdr:colOff>642258</xdr:colOff>
      <xdr:row>40</xdr:row>
      <xdr:rowOff>166005</xdr:rowOff>
    </xdr:from>
    <xdr:ext cx="674415" cy="392800"/>
    <xdr:sp macro="" textlink="'[1]自社データ（試算表＋グラフ）'!B18">
      <xdr:nvSpPr>
        <xdr:cNvPr id="125" name="テキスト ボックス 124"/>
        <xdr:cNvSpPr txBox="1"/>
      </xdr:nvSpPr>
      <xdr:spPr>
        <a:xfrm>
          <a:off x="10243458" y="9691005"/>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073DDEBB-B3C4-4A81-9E2F-A71BD09DACC7}" type="TxLink">
            <a:rPr kumimoji="1" lang="en-US" altLang="en-US" sz="1400" b="0" i="0" u="none" strike="noStrike">
              <a:solidFill>
                <a:srgbClr val="000000"/>
              </a:solidFill>
              <a:latin typeface="游ゴシック"/>
              <a:ea typeface="游ゴシック"/>
            </a:rPr>
            <a:pPr/>
            <a:t>0.0%</a:t>
          </a:fld>
          <a:endParaRPr kumimoji="1" lang="ja-JP" altLang="en-US" sz="1400"/>
        </a:p>
      </xdr:txBody>
    </xdr:sp>
    <xdr:clientData/>
  </xdr:oneCellAnchor>
  <xdr:oneCellAnchor>
    <xdr:from>
      <xdr:col>15</xdr:col>
      <xdr:colOff>642258</xdr:colOff>
      <xdr:row>40</xdr:row>
      <xdr:rowOff>166004</xdr:rowOff>
    </xdr:from>
    <xdr:ext cx="674415" cy="392800"/>
    <xdr:sp macro="" textlink="'[1]自社データ（試算表＋グラフ）'!D18:E18">
      <xdr:nvSpPr>
        <xdr:cNvPr id="126" name="テキスト ボックス 125"/>
        <xdr:cNvSpPr txBox="1"/>
      </xdr:nvSpPr>
      <xdr:spPr>
        <a:xfrm>
          <a:off x="10929258" y="9691004"/>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CC07CCAA-DAC9-4108-9997-A7EEF08CCF1A}" type="TxLink">
            <a:rPr kumimoji="1" lang="en-US" altLang="en-US" sz="1400" b="0" i="0" u="none" strike="noStrike">
              <a:solidFill>
                <a:srgbClr val="000000"/>
              </a:solidFill>
              <a:latin typeface="游ゴシック"/>
              <a:ea typeface="游ゴシック"/>
            </a:rPr>
            <a:pPr/>
            <a:t>0.0%</a:t>
          </a:fld>
          <a:endParaRPr kumimoji="1" lang="ja-JP" altLang="en-US" sz="1400"/>
        </a:p>
      </xdr:txBody>
    </xdr:sp>
    <xdr:clientData/>
  </xdr:oneCellAnchor>
  <xdr:twoCellAnchor>
    <xdr:from>
      <xdr:col>14</xdr:col>
      <xdr:colOff>206375</xdr:colOff>
      <xdr:row>8</xdr:row>
      <xdr:rowOff>126541</xdr:rowOff>
    </xdr:from>
    <xdr:to>
      <xdr:col>22</xdr:col>
      <xdr:colOff>122467</xdr:colOff>
      <xdr:row>17</xdr:row>
      <xdr:rowOff>180146</xdr:rowOff>
    </xdr:to>
    <xdr:grpSp>
      <xdr:nvGrpSpPr>
        <xdr:cNvPr id="127" name="グループ化 126"/>
        <xdr:cNvGrpSpPr/>
      </xdr:nvGrpSpPr>
      <xdr:grpSpPr>
        <a:xfrm>
          <a:off x="10197189" y="1984433"/>
          <a:ext cx="5613754" cy="2143590"/>
          <a:chOff x="16695966" y="5102014"/>
          <a:chExt cx="5075465" cy="2260278"/>
        </a:xfrm>
      </xdr:grpSpPr>
      <xdr:pic>
        <xdr:nvPicPr>
          <xdr:cNvPr id="128" name="図 12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695966" y="5102014"/>
            <a:ext cx="4912177" cy="2174930"/>
          </a:xfrm>
          <a:prstGeom prst="rect">
            <a:avLst/>
          </a:prstGeom>
        </xdr:spPr>
      </xdr:pic>
      <xdr:sp macro="" textlink="">
        <xdr:nvSpPr>
          <xdr:cNvPr id="129" name="テキスト ボックス 6"/>
          <xdr:cNvSpPr txBox="1"/>
        </xdr:nvSpPr>
        <xdr:spPr>
          <a:xfrm>
            <a:off x="16736789" y="5143052"/>
            <a:ext cx="5034642" cy="2024460"/>
          </a:xfrm>
          <a:prstGeom prst="rect">
            <a:avLst/>
          </a:prstGeom>
          <a:noFill/>
          <a:ln>
            <a:noFill/>
          </a:ln>
        </xdr:spPr>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ts val="3000"/>
              </a:lnSpc>
            </a:pPr>
            <a:r>
              <a:rPr kumimoji="1" lang="ja-JP" altLang="en-US" sz="2000"/>
              <a:t>何も対策を講じなければ</a:t>
            </a:r>
            <a:endParaRPr kumimoji="1" lang="en-US" altLang="ja-JP" sz="2000"/>
          </a:p>
          <a:p>
            <a:pPr algn="l">
              <a:lnSpc>
                <a:spcPts val="3000"/>
              </a:lnSpc>
            </a:pPr>
            <a:r>
              <a:rPr kumimoji="1" lang="ja-JP" altLang="en-US" sz="2000"/>
              <a:t>最低 月　      　　</a:t>
            </a:r>
            <a:r>
              <a:rPr kumimoji="1" lang="ja-JP" altLang="en-US" sz="2000" baseline="0"/>
              <a:t>   </a:t>
            </a:r>
            <a:r>
              <a:rPr kumimoji="1" lang="ja-JP" altLang="en-US" sz="2000"/>
              <a:t>円（年間　　</a:t>
            </a:r>
            <a:r>
              <a:rPr kumimoji="1" lang="ja-JP" altLang="en-US" sz="2000" baseline="0"/>
              <a:t> 　           </a:t>
            </a:r>
            <a:r>
              <a:rPr kumimoji="1" lang="ja-JP" altLang="en-US" sz="2000"/>
              <a:t>円）</a:t>
            </a:r>
            <a:endParaRPr kumimoji="1" lang="en-US" altLang="ja-JP" sz="2000"/>
          </a:p>
          <a:p>
            <a:pPr algn="l">
              <a:lnSpc>
                <a:spcPts val="3000"/>
              </a:lnSpc>
            </a:pPr>
            <a:r>
              <a:rPr kumimoji="1" lang="ja-JP" altLang="en-US" sz="2000"/>
              <a:t>最高 </a:t>
            </a:r>
            <a:r>
              <a:rPr kumimoji="1" lang="ja-JP" altLang="en-US" sz="2000" baseline="0"/>
              <a:t>月      　　　   円（年間　　　            円）</a:t>
            </a:r>
            <a:endParaRPr kumimoji="1" lang="en-US" altLang="ja-JP" sz="2000" baseline="0"/>
          </a:p>
          <a:p>
            <a:pPr algn="l">
              <a:lnSpc>
                <a:spcPts val="3000"/>
              </a:lnSpc>
            </a:pPr>
            <a:r>
              <a:rPr kumimoji="1" lang="ja-JP" altLang="en-US" sz="2000" baseline="0"/>
              <a:t> 　　　　　　　    の</a:t>
            </a:r>
            <a:r>
              <a:rPr kumimoji="1" lang="ja-JP" altLang="en-US" sz="2400" b="1" baseline="0"/>
              <a:t>利益喪失</a:t>
            </a:r>
            <a:r>
              <a:rPr kumimoji="1" lang="ja-JP" altLang="en-US" sz="2400" baseline="0"/>
              <a:t>となる！</a:t>
            </a:r>
            <a:endParaRPr kumimoji="1" lang="en-US" altLang="ja-JP" sz="2400" baseline="0"/>
          </a:p>
          <a:p>
            <a:pPr algn="ctr">
              <a:lnSpc>
                <a:spcPts val="3000"/>
              </a:lnSpc>
            </a:pPr>
            <a:r>
              <a:rPr kumimoji="1" lang="ja-JP" altLang="en-US" sz="2000" baseline="0"/>
              <a:t>＝最高</a:t>
            </a:r>
            <a:r>
              <a:rPr kumimoji="1" lang="ja-JP" altLang="en-US" sz="2400" baseline="0"/>
              <a:t>　　　</a:t>
            </a:r>
            <a:r>
              <a:rPr kumimoji="1" lang="en-US" altLang="ja-JP" sz="2000" baseline="0"/>
              <a:t>/ℓ</a:t>
            </a:r>
            <a:r>
              <a:rPr kumimoji="1" lang="ja-JP" altLang="en-US" sz="2000" baseline="0"/>
              <a:t>の</a:t>
            </a:r>
            <a:r>
              <a:rPr kumimoji="1" lang="ja-JP" altLang="en-US" sz="2400" baseline="0"/>
              <a:t>コスト負担増！</a:t>
            </a:r>
            <a:endParaRPr kumimoji="1" lang="en-US" altLang="ja-JP" sz="2400"/>
          </a:p>
        </xdr:txBody>
      </xdr:sp>
      <xdr:sp macro="" textlink="'[1]サンプル１（試算表＋グラフ）'!Q14">
        <xdr:nvSpPr>
          <xdr:cNvPr id="130" name="テキスト ボックス 129"/>
          <xdr:cNvSpPr txBox="1"/>
        </xdr:nvSpPr>
        <xdr:spPr>
          <a:xfrm>
            <a:off x="17607647" y="6669154"/>
            <a:ext cx="1279069" cy="6931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8570BFEF-2269-4B92-BAD8-A19AD7C72CD4}" type="TxLink">
              <a:rPr kumimoji="1" lang="en-US" altLang="en-US" sz="2000" b="0" i="0" u="none" strike="noStrike">
                <a:solidFill>
                  <a:srgbClr val="000000"/>
                </a:solidFill>
                <a:latin typeface="游ゴシック"/>
                <a:ea typeface="游ゴシック"/>
              </a:rPr>
              <a:pPr algn="r"/>
              <a:t>1.12円</a:t>
            </a:fld>
            <a:endParaRPr kumimoji="1" lang="ja-JP" altLang="en-US" sz="2000"/>
          </a:p>
        </xdr:txBody>
      </xdr:sp>
      <xdr:sp macro="" textlink="'[1]サンプル１（試算表＋グラフ）'!Q12">
        <xdr:nvSpPr>
          <xdr:cNvPr id="131" name="テキスト ボックス 130"/>
          <xdr:cNvSpPr txBox="1"/>
        </xdr:nvSpPr>
        <xdr:spPr>
          <a:xfrm>
            <a:off x="17414385" y="5489118"/>
            <a:ext cx="1387935" cy="521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fld id="{82DD5A51-C275-4C58-80B8-523084F93887}" type="TxLink">
              <a:rPr kumimoji="1" lang="en-US" altLang="en-US" sz="2000" b="0" i="0" u="none" strike="noStrike">
                <a:solidFill>
                  <a:srgbClr val="000000"/>
                </a:solidFill>
                <a:latin typeface="游ゴシック"/>
                <a:ea typeface="游ゴシック"/>
              </a:rPr>
              <a:pPr algn="r"/>
              <a:t>47,402</a:t>
            </a:fld>
            <a:endParaRPr kumimoji="1" lang="ja-JP" altLang="en-US" sz="2000"/>
          </a:p>
        </xdr:txBody>
      </xdr:sp>
      <xdr:sp macro="" textlink="'[1]サンプル１（試算表＋グラフ）'!Q13">
        <xdr:nvSpPr>
          <xdr:cNvPr id="132" name="テキスト ボックス 131"/>
          <xdr:cNvSpPr txBox="1"/>
        </xdr:nvSpPr>
        <xdr:spPr>
          <a:xfrm>
            <a:off x="19478507" y="5508173"/>
            <a:ext cx="1551214" cy="521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fld id="{53BC50CD-56AA-4EB9-9E22-6BEA7D2D3087}" type="TxLink">
              <a:rPr kumimoji="1" lang="en-US" altLang="en-US" sz="2000" b="0" i="0" u="none" strike="noStrike">
                <a:solidFill>
                  <a:srgbClr val="000000"/>
                </a:solidFill>
                <a:latin typeface="游ゴシック"/>
                <a:ea typeface="游ゴシック"/>
              </a:rPr>
              <a:pPr algn="r"/>
              <a:t>568,819</a:t>
            </a:fld>
            <a:endParaRPr kumimoji="1" lang="ja-JP" altLang="en-US" sz="2000"/>
          </a:p>
        </xdr:txBody>
      </xdr:sp>
      <xdr:sp macro="" textlink="'[1]サンプル１（試算表＋グラフ）'!R12">
        <xdr:nvSpPr>
          <xdr:cNvPr id="133" name="テキスト ボックス 132"/>
          <xdr:cNvSpPr txBox="1"/>
        </xdr:nvSpPr>
        <xdr:spPr>
          <a:xfrm>
            <a:off x="17417104" y="5900053"/>
            <a:ext cx="1385215" cy="521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fld id="{0EB39A05-ED31-4DBE-82EE-859D37E60F39}" type="TxLink">
              <a:rPr kumimoji="1" lang="en-US" altLang="en-US" sz="2000" b="0" i="0" u="none" strike="noStrike">
                <a:solidFill>
                  <a:srgbClr val="000000"/>
                </a:solidFill>
                <a:latin typeface="游ゴシック"/>
                <a:ea typeface="游ゴシック"/>
              </a:rPr>
              <a:pPr algn="r"/>
              <a:t>95,279</a:t>
            </a:fld>
            <a:endParaRPr kumimoji="1" lang="ja-JP" altLang="en-US" sz="2000"/>
          </a:p>
        </xdr:txBody>
      </xdr:sp>
      <xdr:sp macro="" textlink="'[1]サンプル１（試算表＋グラフ）'!R13">
        <xdr:nvSpPr>
          <xdr:cNvPr id="134" name="テキスト ボックス 133"/>
          <xdr:cNvSpPr txBox="1"/>
        </xdr:nvSpPr>
        <xdr:spPr>
          <a:xfrm>
            <a:off x="19292106" y="5902776"/>
            <a:ext cx="1749885" cy="521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fld id="{D9A0F6CE-E9DC-47A1-B00D-5AD8E9F9044A}" type="TxLink">
              <a:rPr kumimoji="1" lang="en-US" altLang="en-US" sz="2000" b="0" i="0" u="none" strike="noStrike">
                <a:solidFill>
                  <a:srgbClr val="000000"/>
                </a:solidFill>
                <a:latin typeface="游ゴシック"/>
                <a:ea typeface="游ゴシック"/>
              </a:rPr>
              <a:pPr algn="r"/>
              <a:t>1,143,353</a:t>
            </a:fld>
            <a:endParaRPr kumimoji="1" lang="ja-JP" altLang="en-US" sz="2000"/>
          </a:p>
        </xdr:txBody>
      </xdr:sp>
    </xdr:grpSp>
    <xdr:clientData/>
  </xdr:twoCellAnchor>
  <xdr:oneCellAnchor>
    <xdr:from>
      <xdr:col>4</xdr:col>
      <xdr:colOff>285748</xdr:colOff>
      <xdr:row>35</xdr:row>
      <xdr:rowOff>126542</xdr:rowOff>
    </xdr:from>
    <xdr:ext cx="639470" cy="371320"/>
    <xdr:sp macro="" textlink="[1]入力シート!D11">
      <xdr:nvSpPr>
        <xdr:cNvPr id="135" name="テキスト ボックス 134"/>
        <xdr:cNvSpPr txBox="1"/>
      </xdr:nvSpPr>
      <xdr:spPr>
        <a:xfrm>
          <a:off x="3028948" y="8460917"/>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B0A9C296-BE5D-473F-B62C-AC45BF2674CE}" type="TxLink">
            <a:rPr kumimoji="1" lang="en-US" altLang="en-US" sz="1300" b="0" i="0" u="none" strike="noStrike">
              <a:solidFill>
                <a:srgbClr val="000000"/>
              </a:solidFill>
              <a:latin typeface="游ゴシック"/>
              <a:ea typeface="游ゴシック"/>
            </a:rPr>
            <a:pPr algn="l"/>
            <a:t>45.2%</a:t>
          </a:fld>
          <a:endParaRPr kumimoji="1" lang="ja-JP" altLang="en-US" sz="1300"/>
        </a:p>
      </xdr:txBody>
    </xdr:sp>
    <xdr:clientData/>
  </xdr:oneCellAnchor>
  <xdr:oneCellAnchor>
    <xdr:from>
      <xdr:col>6</xdr:col>
      <xdr:colOff>642256</xdr:colOff>
      <xdr:row>35</xdr:row>
      <xdr:rowOff>138789</xdr:rowOff>
    </xdr:from>
    <xdr:ext cx="639470" cy="371320"/>
    <xdr:sp macro="" textlink="[1]入力シート!D12">
      <xdr:nvSpPr>
        <xdr:cNvPr id="136" name="テキスト ボックス 135"/>
        <xdr:cNvSpPr txBox="1"/>
      </xdr:nvSpPr>
      <xdr:spPr>
        <a:xfrm>
          <a:off x="4757056" y="8473164"/>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818ACAA-D847-4DCA-AEF5-07EB0B87693F}" type="TxLink">
            <a:rPr kumimoji="1" lang="en-US" altLang="en-US" sz="1300" b="0" i="0" u="none" strike="noStrike">
              <a:solidFill>
                <a:srgbClr val="000000"/>
              </a:solidFill>
              <a:latin typeface="游ゴシック"/>
              <a:ea typeface="游ゴシック"/>
            </a:rPr>
            <a:pPr algn="l"/>
            <a:t>66.6%</a:t>
          </a:fld>
          <a:endParaRPr kumimoji="1" lang="ja-JP" altLang="en-US" sz="1300"/>
        </a:p>
      </xdr:txBody>
    </xdr:sp>
    <xdr:clientData/>
  </xdr:oneCellAnchor>
  <xdr:oneCellAnchor>
    <xdr:from>
      <xdr:col>9</xdr:col>
      <xdr:colOff>332014</xdr:colOff>
      <xdr:row>35</xdr:row>
      <xdr:rowOff>141510</xdr:rowOff>
    </xdr:from>
    <xdr:ext cx="639470" cy="371320"/>
    <xdr:sp macro="" textlink="[1]入力シート!D13">
      <xdr:nvSpPr>
        <xdr:cNvPr id="137" name="テキスト ボックス 136"/>
        <xdr:cNvSpPr txBox="1"/>
      </xdr:nvSpPr>
      <xdr:spPr>
        <a:xfrm>
          <a:off x="6504214" y="8475885"/>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554C7D9-8C76-4098-8B65-37E9FED370EB}" type="TxLink">
            <a:rPr kumimoji="1" lang="en-US" altLang="en-US" sz="1300" b="0" i="0" u="none" strike="noStrike">
              <a:solidFill>
                <a:srgbClr val="000000"/>
              </a:solidFill>
              <a:latin typeface="游ゴシック"/>
              <a:ea typeface="游ゴシック"/>
            </a:rPr>
            <a:pPr algn="l"/>
            <a:t>90.0%</a:t>
          </a:fld>
          <a:endParaRPr kumimoji="1" lang="ja-JP" altLang="en-US" sz="1300"/>
        </a:p>
      </xdr:txBody>
    </xdr:sp>
    <xdr:clientData/>
  </xdr:oneCellAnchor>
  <xdr:oneCellAnchor>
    <xdr:from>
      <xdr:col>12</xdr:col>
      <xdr:colOff>547006</xdr:colOff>
      <xdr:row>36</xdr:row>
      <xdr:rowOff>179609</xdr:rowOff>
    </xdr:from>
    <xdr:ext cx="639470" cy="371320"/>
    <xdr:sp macro="" textlink="[1]入力シート!D11">
      <xdr:nvSpPr>
        <xdr:cNvPr id="138" name="テキスト ボックス 137"/>
        <xdr:cNvSpPr txBox="1"/>
      </xdr:nvSpPr>
      <xdr:spPr>
        <a:xfrm>
          <a:off x="8776606" y="8752109"/>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B0A9C296-BE5D-473F-B62C-AC45BF2674CE}" type="TxLink">
            <a:rPr kumimoji="1" lang="en-US" altLang="en-US" sz="1300" b="0" i="0" u="none" strike="noStrike">
              <a:solidFill>
                <a:srgbClr val="000000"/>
              </a:solidFill>
              <a:latin typeface="游ゴシック"/>
              <a:ea typeface="游ゴシック"/>
            </a:rPr>
            <a:pPr algn="l"/>
            <a:t>45.2%</a:t>
          </a:fld>
          <a:endParaRPr kumimoji="1" lang="ja-JP" altLang="en-US" sz="1300"/>
        </a:p>
      </xdr:txBody>
    </xdr:sp>
    <xdr:clientData/>
  </xdr:oneCellAnchor>
  <xdr:oneCellAnchor>
    <xdr:from>
      <xdr:col>15</xdr:col>
      <xdr:colOff>209550</xdr:colOff>
      <xdr:row>36</xdr:row>
      <xdr:rowOff>182331</xdr:rowOff>
    </xdr:from>
    <xdr:ext cx="639470" cy="371320"/>
    <xdr:sp macro="" textlink="[1]入力シート!D12">
      <xdr:nvSpPr>
        <xdr:cNvPr id="139" name="テキスト ボックス 138"/>
        <xdr:cNvSpPr txBox="1"/>
      </xdr:nvSpPr>
      <xdr:spPr>
        <a:xfrm>
          <a:off x="10496550" y="8754831"/>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818ACAA-D847-4DCA-AEF5-07EB0B87693F}" type="TxLink">
            <a:rPr kumimoji="1" lang="en-US" altLang="en-US" sz="1300" b="0" i="0" u="none" strike="noStrike">
              <a:solidFill>
                <a:srgbClr val="000000"/>
              </a:solidFill>
              <a:latin typeface="游ゴシック"/>
              <a:ea typeface="游ゴシック"/>
            </a:rPr>
            <a:pPr algn="l"/>
            <a:t>66.6%</a:t>
          </a:fld>
          <a:endParaRPr kumimoji="1" lang="ja-JP" altLang="en-US" sz="1300"/>
        </a:p>
      </xdr:txBody>
    </xdr:sp>
    <xdr:clientData/>
  </xdr:oneCellAnchor>
  <xdr:oneCellAnchor>
    <xdr:from>
      <xdr:col>17</xdr:col>
      <xdr:colOff>552450</xdr:colOff>
      <xdr:row>36</xdr:row>
      <xdr:rowOff>171445</xdr:rowOff>
    </xdr:from>
    <xdr:ext cx="639470" cy="371320"/>
    <xdr:sp macro="" textlink="[1]入力シート!D13">
      <xdr:nvSpPr>
        <xdr:cNvPr id="140" name="テキスト ボックス 139"/>
        <xdr:cNvSpPr txBox="1"/>
      </xdr:nvSpPr>
      <xdr:spPr>
        <a:xfrm>
          <a:off x="12211050" y="8743945"/>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554C7D9-8C76-4098-8B65-37E9FED370EB}" type="TxLink">
            <a:rPr kumimoji="1" lang="en-US" altLang="en-US" sz="1300" b="0" i="0" u="none" strike="noStrike">
              <a:solidFill>
                <a:srgbClr val="000000"/>
              </a:solidFill>
              <a:latin typeface="游ゴシック"/>
              <a:ea typeface="游ゴシック"/>
            </a:rPr>
            <a:pPr algn="l"/>
            <a:t>90.0%</a:t>
          </a:fld>
          <a:endParaRPr kumimoji="1" lang="ja-JP" altLang="en-US" sz="1300"/>
        </a:p>
      </xdr:txBody>
    </xdr:sp>
    <xdr:clientData/>
  </xdr:oneCellAnchor>
  <xdr:oneCellAnchor>
    <xdr:from>
      <xdr:col>7</xdr:col>
      <xdr:colOff>544286</xdr:colOff>
      <xdr:row>18</xdr:row>
      <xdr:rowOff>68037</xdr:rowOff>
    </xdr:from>
    <xdr:ext cx="4269951" cy="1595117"/>
    <xdr:sp macro="" textlink="">
      <xdr:nvSpPr>
        <xdr:cNvPr id="141" name="テキスト ボックス 140"/>
        <xdr:cNvSpPr txBox="1"/>
      </xdr:nvSpPr>
      <xdr:spPr>
        <a:xfrm>
          <a:off x="5344886" y="4354287"/>
          <a:ext cx="4269951" cy="1595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600">
              <a:solidFill>
                <a:srgbClr val="FF0000">
                  <a:alpha val="20000"/>
                </a:srgbClr>
              </a:solidFill>
            </a:rPr>
            <a:t>SAMPLE</a:t>
          </a:r>
          <a:endParaRPr kumimoji="1" lang="ja-JP" altLang="en-US" sz="9600">
            <a:solidFill>
              <a:srgbClr val="FF0000">
                <a:alpha val="20000"/>
              </a:srgbClr>
            </a:solidFill>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228600</xdr:colOff>
      <xdr:row>14</xdr:row>
      <xdr:rowOff>0</xdr:rowOff>
    </xdr:from>
    <xdr:to>
      <xdr:col>9</xdr:col>
      <xdr:colOff>0</xdr:colOff>
      <xdr:row>32</xdr:row>
      <xdr:rowOff>228600</xdr:rowOff>
    </xdr:to>
    <xdr:graphicFrame macro="">
      <xdr:nvGraphicFramePr>
        <xdr:cNvPr id="2"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132900</xdr:colOff>
      <xdr:row>14</xdr:row>
      <xdr:rowOff>9525</xdr:rowOff>
    </xdr:from>
    <xdr:to>
      <xdr:col>15</xdr:col>
      <xdr:colOff>0</xdr:colOff>
      <xdr:row>33</xdr:row>
      <xdr:rowOff>0</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1266825</xdr:colOff>
      <xdr:row>31</xdr:row>
      <xdr:rowOff>47693</xdr:rowOff>
    </xdr:from>
    <xdr:ext cx="217560" cy="285527"/>
    <xdr:sp macro="" textlink="入力シート!H10">
      <xdr:nvSpPr>
        <xdr:cNvPr id="5" name="テキスト ボックス 4"/>
        <xdr:cNvSpPr txBox="1"/>
      </xdr:nvSpPr>
      <xdr:spPr>
        <a:xfrm>
          <a:off x="6219825" y="8058218"/>
          <a:ext cx="217560"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B0A9C296-BE5D-473F-B62C-AC45BF2674CE}" type="TxLink">
            <a:rPr kumimoji="1" lang="en-US" altLang="en-US" sz="900" b="0" i="0" u="none" strike="noStrike">
              <a:solidFill>
                <a:srgbClr val="000000"/>
              </a:solidFill>
              <a:latin typeface="游ゴシック"/>
              <a:ea typeface="游ゴシック"/>
            </a:rPr>
            <a:pPr algn="l"/>
            <a:t> </a:t>
          </a:fld>
          <a:endParaRPr kumimoji="1" lang="ja-JP" altLang="en-US" sz="900"/>
        </a:p>
      </xdr:txBody>
    </xdr:sp>
    <xdr:clientData/>
  </xdr:oneCellAnchor>
  <xdr:oneCellAnchor>
    <xdr:from>
      <xdr:col>7</xdr:col>
      <xdr:colOff>374197</xdr:colOff>
      <xdr:row>31</xdr:row>
      <xdr:rowOff>40890</xdr:rowOff>
    </xdr:from>
    <xdr:ext cx="217560" cy="285527"/>
    <xdr:sp macro="" textlink="入力シート!H11">
      <xdr:nvSpPr>
        <xdr:cNvPr id="6" name="テキスト ボックス 5"/>
        <xdr:cNvSpPr txBox="1"/>
      </xdr:nvSpPr>
      <xdr:spPr>
        <a:xfrm>
          <a:off x="7270297" y="8051415"/>
          <a:ext cx="217560"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818ACAA-D847-4DCA-AEF5-07EB0B87693F}" type="TxLink">
            <a:rPr kumimoji="1" lang="en-US" altLang="en-US" sz="900" b="0" i="0" u="none" strike="noStrike">
              <a:solidFill>
                <a:srgbClr val="000000"/>
              </a:solidFill>
              <a:latin typeface="游ゴシック"/>
              <a:ea typeface="游ゴシック"/>
            </a:rPr>
            <a:pPr algn="l"/>
            <a:t> </a:t>
          </a:fld>
          <a:endParaRPr kumimoji="1" lang="ja-JP" altLang="en-US" sz="900"/>
        </a:p>
      </xdr:txBody>
    </xdr:sp>
    <xdr:clientData/>
  </xdr:oneCellAnchor>
  <xdr:oneCellAnchor>
    <xdr:from>
      <xdr:col>8</xdr:col>
      <xdr:colOff>457201</xdr:colOff>
      <xdr:row>31</xdr:row>
      <xdr:rowOff>43611</xdr:rowOff>
    </xdr:from>
    <xdr:ext cx="217560" cy="285527"/>
    <xdr:sp macro="" textlink="入力シート!H12">
      <xdr:nvSpPr>
        <xdr:cNvPr id="7" name="テキスト ボックス 6"/>
        <xdr:cNvSpPr txBox="1"/>
      </xdr:nvSpPr>
      <xdr:spPr>
        <a:xfrm>
          <a:off x="8353426" y="8054136"/>
          <a:ext cx="217560"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554C7D9-8C76-4098-8B65-37E9FED370EB}" type="TxLink">
            <a:rPr kumimoji="1" lang="en-US" altLang="en-US" sz="900" b="0" i="0" u="none" strike="noStrike">
              <a:solidFill>
                <a:srgbClr val="000000"/>
              </a:solidFill>
              <a:latin typeface="游ゴシック"/>
              <a:ea typeface="游ゴシック"/>
            </a:rPr>
            <a:pPr algn="l"/>
            <a:t> </a:t>
          </a:fld>
          <a:endParaRPr kumimoji="1" lang="ja-JP" altLang="en-US" sz="900"/>
        </a:p>
      </xdr:txBody>
    </xdr:sp>
    <xdr:clientData/>
  </xdr:oneCellAnchor>
  <xdr:oneCellAnchor>
    <xdr:from>
      <xdr:col>11</xdr:col>
      <xdr:colOff>28575</xdr:colOff>
      <xdr:row>31</xdr:row>
      <xdr:rowOff>239553</xdr:rowOff>
    </xdr:from>
    <xdr:ext cx="217560" cy="285527"/>
    <xdr:sp macro="" textlink="入力シート!H10">
      <xdr:nvSpPr>
        <xdr:cNvPr id="8" name="テキスト ボックス 7"/>
        <xdr:cNvSpPr txBox="1"/>
      </xdr:nvSpPr>
      <xdr:spPr>
        <a:xfrm>
          <a:off x="9867900" y="8250078"/>
          <a:ext cx="217560"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B0A9C296-BE5D-473F-B62C-AC45BF2674CE}" type="TxLink">
            <a:rPr kumimoji="1" lang="en-US" altLang="en-US" sz="900" b="0" i="0" u="none" strike="noStrike">
              <a:solidFill>
                <a:srgbClr val="000000"/>
              </a:solidFill>
              <a:latin typeface="游ゴシック"/>
              <a:ea typeface="游ゴシック"/>
            </a:rPr>
            <a:pPr algn="l"/>
            <a:t> </a:t>
          </a:fld>
          <a:endParaRPr kumimoji="1" lang="ja-JP" altLang="en-US" sz="900"/>
        </a:p>
      </xdr:txBody>
    </xdr:sp>
    <xdr:clientData/>
  </xdr:oneCellAnchor>
  <xdr:oneCellAnchor>
    <xdr:from>
      <xdr:col>12</xdr:col>
      <xdr:colOff>889908</xdr:colOff>
      <xdr:row>31</xdr:row>
      <xdr:rowOff>238193</xdr:rowOff>
    </xdr:from>
    <xdr:ext cx="217560" cy="285527"/>
    <xdr:sp macro="" textlink="入力シート!H11">
      <xdr:nvSpPr>
        <xdr:cNvPr id="9" name="テキスト ボックス 8"/>
        <xdr:cNvSpPr txBox="1"/>
      </xdr:nvSpPr>
      <xdr:spPr>
        <a:xfrm>
          <a:off x="10881633" y="8248718"/>
          <a:ext cx="217560"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818ACAA-D847-4DCA-AEF5-07EB0B87693F}" type="TxLink">
            <a:rPr kumimoji="1" lang="en-US" altLang="en-US" sz="900" b="0" i="0" u="none" strike="noStrike">
              <a:solidFill>
                <a:srgbClr val="000000"/>
              </a:solidFill>
              <a:latin typeface="游ゴシック"/>
              <a:ea typeface="游ゴシック"/>
            </a:rPr>
            <a:pPr algn="l"/>
            <a:t> </a:t>
          </a:fld>
          <a:endParaRPr kumimoji="1" lang="ja-JP" altLang="en-US" sz="900"/>
        </a:p>
      </xdr:txBody>
    </xdr:sp>
    <xdr:clientData/>
  </xdr:oneCellAnchor>
  <xdr:oneCellAnchor>
    <xdr:from>
      <xdr:col>14</xdr:col>
      <xdr:colOff>42183</xdr:colOff>
      <xdr:row>31</xdr:row>
      <xdr:rowOff>240914</xdr:rowOff>
    </xdr:from>
    <xdr:ext cx="217560" cy="285527"/>
    <xdr:sp macro="" textlink="入力シート!H12">
      <xdr:nvSpPr>
        <xdr:cNvPr id="10" name="テキスト ボックス 9"/>
        <xdr:cNvSpPr txBox="1"/>
      </xdr:nvSpPr>
      <xdr:spPr>
        <a:xfrm>
          <a:off x="11910333" y="8251439"/>
          <a:ext cx="217560" cy="2855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554C7D9-8C76-4098-8B65-37E9FED370EB}" type="TxLink">
            <a:rPr kumimoji="1" lang="en-US" altLang="en-US" sz="900" b="0" i="0" u="none" strike="noStrike">
              <a:solidFill>
                <a:srgbClr val="000000"/>
              </a:solidFill>
              <a:latin typeface="游ゴシック"/>
              <a:ea typeface="游ゴシック"/>
            </a:rPr>
            <a:pPr algn="l"/>
            <a:t> </a:t>
          </a:fld>
          <a:endParaRPr kumimoji="1" lang="ja-JP" altLang="en-US" sz="900"/>
        </a:p>
      </xdr:txBody>
    </xdr:sp>
    <xdr:clientData/>
  </xdr:oneCellAnchor>
  <xdr:twoCellAnchor>
    <xdr:from>
      <xdr:col>0</xdr:col>
      <xdr:colOff>0</xdr:colOff>
      <xdr:row>20</xdr:row>
      <xdr:rowOff>47624</xdr:rowOff>
    </xdr:from>
    <xdr:to>
      <xdr:col>6</xdr:col>
      <xdr:colOff>136070</xdr:colOff>
      <xdr:row>31</xdr:row>
      <xdr:rowOff>65855</xdr:rowOff>
    </xdr:to>
    <xdr:grpSp>
      <xdr:nvGrpSpPr>
        <xdr:cNvPr id="11" name="グループ化 10"/>
        <xdr:cNvGrpSpPr/>
      </xdr:nvGrpSpPr>
      <xdr:grpSpPr>
        <a:xfrm>
          <a:off x="0" y="4895849"/>
          <a:ext cx="5089070" cy="3180531"/>
          <a:chOff x="0" y="5095874"/>
          <a:chExt cx="5089070" cy="3180531"/>
        </a:xfrm>
      </xdr:grpSpPr>
      <xdr:grpSp>
        <xdr:nvGrpSpPr>
          <xdr:cNvPr id="22" name="グループ化 21"/>
          <xdr:cNvGrpSpPr/>
        </xdr:nvGrpSpPr>
        <xdr:grpSpPr>
          <a:xfrm>
            <a:off x="0" y="5095874"/>
            <a:ext cx="5089070" cy="3180531"/>
            <a:chOff x="9525" y="3286124"/>
            <a:chExt cx="5089070" cy="3180531"/>
          </a:xfrm>
        </xdr:grpSpPr>
        <xdr:pic>
          <xdr:nvPicPr>
            <xdr:cNvPr id="15" name="図 1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 y="3286124"/>
              <a:ext cx="4953000" cy="3114675"/>
            </a:xfrm>
            <a:prstGeom prst="rect">
              <a:avLst/>
            </a:prstGeom>
          </xdr:spPr>
        </xdr:pic>
        <xdr:sp macro="" textlink="">
          <xdr:nvSpPr>
            <xdr:cNvPr id="16" name="テキスト ボックス 6"/>
            <xdr:cNvSpPr txBox="1"/>
          </xdr:nvSpPr>
          <xdr:spPr>
            <a:xfrm>
              <a:off x="63953" y="4703800"/>
              <a:ext cx="5034642" cy="1529553"/>
            </a:xfrm>
            <a:prstGeom prst="rect">
              <a:avLst/>
            </a:prstGeom>
            <a:noFill/>
            <a:ln>
              <a:noFill/>
            </a:ln>
          </xdr:spPr>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ts val="3000"/>
                </a:lnSpc>
              </a:pPr>
              <a:r>
                <a:rPr kumimoji="1" lang="ja-JP" altLang="en-US" sz="2000"/>
                <a:t>最低 月　    　　</a:t>
              </a:r>
              <a:r>
                <a:rPr kumimoji="1" lang="ja-JP" altLang="en-US" sz="2000" baseline="0"/>
                <a:t>   </a:t>
              </a:r>
              <a:r>
                <a:rPr kumimoji="1" lang="ja-JP" altLang="en-US" sz="2000"/>
                <a:t>円</a:t>
              </a:r>
              <a:r>
                <a:rPr kumimoji="1" lang="ja-JP" altLang="en-US" sz="2000" b="1"/>
                <a:t>（年間</a:t>
              </a:r>
              <a:r>
                <a:rPr kumimoji="1" lang="ja-JP" altLang="en-US" sz="2000"/>
                <a:t>　　</a:t>
              </a:r>
              <a:r>
                <a:rPr kumimoji="1" lang="ja-JP" altLang="en-US" sz="2000" baseline="0"/>
                <a:t> 　         </a:t>
              </a:r>
              <a:r>
                <a:rPr kumimoji="1" lang="ja-JP" altLang="en-US" sz="2000" b="1"/>
                <a:t>円）</a:t>
              </a:r>
              <a:endParaRPr kumimoji="1" lang="en-US" altLang="ja-JP" sz="2000" b="1"/>
            </a:p>
            <a:p>
              <a:pPr algn="l">
                <a:lnSpc>
                  <a:spcPts val="3000"/>
                </a:lnSpc>
              </a:pPr>
              <a:r>
                <a:rPr kumimoji="1" lang="ja-JP" altLang="en-US" sz="2000"/>
                <a:t>最高 </a:t>
              </a:r>
              <a:r>
                <a:rPr kumimoji="1" lang="ja-JP" altLang="en-US" sz="2000" baseline="0"/>
                <a:t>月    　　　   円</a:t>
              </a:r>
              <a:r>
                <a:rPr kumimoji="1" lang="ja-JP" altLang="en-US" sz="2000" b="1" baseline="0"/>
                <a:t>（年間</a:t>
              </a:r>
              <a:r>
                <a:rPr kumimoji="1" lang="ja-JP" altLang="en-US" sz="2000" baseline="0"/>
                <a:t>　　　          </a:t>
              </a:r>
              <a:r>
                <a:rPr kumimoji="1" lang="ja-JP" altLang="en-US" sz="2000" b="1" baseline="0"/>
                <a:t>円）</a:t>
              </a:r>
              <a:endParaRPr kumimoji="1" lang="en-US" altLang="ja-JP" sz="800" b="1" baseline="0"/>
            </a:p>
            <a:p>
              <a:pPr algn="ctr">
                <a:lnSpc>
                  <a:spcPts val="3000"/>
                </a:lnSpc>
              </a:pPr>
              <a:endParaRPr kumimoji="1" lang="en-US" altLang="ja-JP" sz="2000" baseline="0"/>
            </a:p>
            <a:p>
              <a:pPr algn="ctr">
                <a:lnSpc>
                  <a:spcPts val="3000"/>
                </a:lnSpc>
              </a:pPr>
              <a:r>
                <a:rPr kumimoji="1" lang="ja-JP" altLang="en-US" sz="2000" baseline="0"/>
                <a:t>＝最大</a:t>
              </a:r>
              <a:r>
                <a:rPr kumimoji="1" lang="ja-JP" altLang="en-US" sz="2400" baseline="0"/>
                <a:t>　　　</a:t>
              </a:r>
              <a:r>
                <a:rPr kumimoji="1" lang="en-US" altLang="ja-JP" sz="2000" baseline="0"/>
                <a:t>/ℓ</a:t>
              </a:r>
              <a:r>
                <a:rPr kumimoji="1" lang="ja-JP" altLang="en-US" sz="2000" baseline="0"/>
                <a:t>の</a:t>
              </a:r>
              <a:r>
                <a:rPr kumimoji="1" lang="ja-JP" altLang="en-US" sz="2400" baseline="0"/>
                <a:t>コスト負担増！</a:t>
              </a:r>
              <a:endParaRPr kumimoji="1" lang="en-US" altLang="ja-JP" sz="2400"/>
            </a:p>
          </xdr:txBody>
        </xdr:sp>
        <xdr:sp macro="" textlink="'自社データ（試算表＋グラフ）'!Q14">
          <xdr:nvSpPr>
            <xdr:cNvPr id="17" name="テキスト ボックス 16"/>
            <xdr:cNvSpPr txBox="1"/>
          </xdr:nvSpPr>
          <xdr:spPr>
            <a:xfrm>
              <a:off x="948416" y="5777148"/>
              <a:ext cx="1279069" cy="689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D3CCDF39-96A6-41C1-8294-BC4F59CA6BE8}" type="TxLink">
                <a:rPr kumimoji="1" lang="en-US" altLang="en-US" sz="2400" b="0" i="0" u="none" strike="noStrike">
                  <a:solidFill>
                    <a:srgbClr val="000000"/>
                  </a:solidFill>
                  <a:latin typeface="游ゴシック"/>
                  <a:ea typeface="游ゴシック"/>
                </a:rPr>
                <a:pPr algn="r"/>
                <a:t>#DIV/0!</a:t>
              </a:fld>
              <a:endParaRPr kumimoji="1" lang="ja-JP" altLang="en-US" sz="2400"/>
            </a:p>
          </xdr:txBody>
        </xdr:sp>
        <xdr:sp macro="" textlink="'自社データ（試算表＋グラフ）'!Q12">
          <xdr:nvSpPr>
            <xdr:cNvPr id="18" name="テキスト ボックス 17"/>
            <xdr:cNvSpPr txBox="1"/>
          </xdr:nvSpPr>
          <xdr:spPr>
            <a:xfrm>
              <a:off x="785125" y="4667250"/>
              <a:ext cx="1387935" cy="518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768C9D8C-CD8E-4D3F-B480-E572615538A9}" type="TxLink">
                <a:rPr kumimoji="1" lang="en-US" altLang="en-US" sz="2000" b="0" i="0" u="none" strike="noStrike">
                  <a:solidFill>
                    <a:srgbClr val="000000"/>
                  </a:solidFill>
                  <a:latin typeface="游ゴシック"/>
                  <a:ea typeface="游ゴシック"/>
                </a:rPr>
                <a:pPr algn="r"/>
                <a:t>0</a:t>
              </a:fld>
              <a:endParaRPr kumimoji="1" lang="ja-JP" altLang="en-US" sz="2000"/>
            </a:p>
          </xdr:txBody>
        </xdr:sp>
        <xdr:sp macro="" textlink="'自社データ（試算表＋グラフ）'!Q13">
          <xdr:nvSpPr>
            <xdr:cNvPr id="19" name="テキスト ボックス 18"/>
            <xdr:cNvSpPr txBox="1"/>
          </xdr:nvSpPr>
          <xdr:spPr>
            <a:xfrm>
              <a:off x="2971794" y="4669958"/>
              <a:ext cx="1551214" cy="518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F222CB5A-E1D5-420E-9B8D-30A32854DB43}" type="TxLink">
                <a:rPr kumimoji="1" lang="en-US" altLang="en-US" sz="2000" b="1" i="0" u="none" strike="noStrike">
                  <a:solidFill>
                    <a:srgbClr val="000000"/>
                  </a:solidFill>
                  <a:latin typeface="游ゴシック"/>
                  <a:ea typeface="游ゴシック"/>
                </a:rPr>
                <a:pPr algn="r"/>
                <a:t>0</a:t>
              </a:fld>
              <a:endParaRPr kumimoji="1" lang="ja-JP" altLang="en-US" sz="2000" b="1"/>
            </a:p>
          </xdr:txBody>
        </xdr:sp>
        <xdr:sp macro="" textlink="'自社データ（試算表＋グラフ）'!R12">
          <xdr:nvSpPr>
            <xdr:cNvPr id="20" name="テキスト ボックス 19"/>
            <xdr:cNvSpPr txBox="1"/>
          </xdr:nvSpPr>
          <xdr:spPr>
            <a:xfrm>
              <a:off x="787844" y="5066509"/>
              <a:ext cx="1385215" cy="518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8C132195-8D1E-477E-BFE9-4543DEA0112F}" type="TxLink">
                <a:rPr kumimoji="1" lang="en-US" altLang="en-US" sz="2000" b="0" i="0" u="none" strike="noStrike">
                  <a:solidFill>
                    <a:srgbClr val="000000"/>
                  </a:solidFill>
                  <a:latin typeface="游ゴシック"/>
                  <a:ea typeface="游ゴシック"/>
                </a:rPr>
                <a:pPr algn="r"/>
                <a:t>0</a:t>
              </a:fld>
              <a:endParaRPr kumimoji="1" lang="ja-JP" altLang="en-US" sz="2000"/>
            </a:p>
          </xdr:txBody>
        </xdr:sp>
        <xdr:sp macro="" textlink="'自社データ（試算表＋グラフ）'!R13">
          <xdr:nvSpPr>
            <xdr:cNvPr id="21" name="テキスト ボックス 20"/>
            <xdr:cNvSpPr txBox="1"/>
          </xdr:nvSpPr>
          <xdr:spPr>
            <a:xfrm>
              <a:off x="2770409" y="5059691"/>
              <a:ext cx="1749885" cy="518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F932A94D-BF81-46E5-9AB5-226E77640AD3}" type="TxLink">
                <a:rPr kumimoji="1" lang="en-US" altLang="en-US" sz="2000" b="1" i="0" u="none" strike="noStrike">
                  <a:solidFill>
                    <a:srgbClr val="000000"/>
                  </a:solidFill>
                  <a:latin typeface="游ゴシック"/>
                  <a:ea typeface="游ゴシック"/>
                </a:rPr>
                <a:pPr algn="r"/>
                <a:t>0</a:t>
              </a:fld>
              <a:endParaRPr kumimoji="1" lang="ja-JP" altLang="en-US" sz="2000" b="1"/>
            </a:p>
          </xdr:txBody>
        </xdr:sp>
      </xdr:grpSp>
      <xdr:sp macro="" textlink="">
        <xdr:nvSpPr>
          <xdr:cNvPr id="3" name="テキスト ボックス 2"/>
          <xdr:cNvSpPr txBox="1"/>
        </xdr:nvSpPr>
        <xdr:spPr>
          <a:xfrm>
            <a:off x="76200" y="5219700"/>
            <a:ext cx="4810125" cy="1295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3000"/>
              </a:lnSpc>
              <a:spcBef>
                <a:spcPts val="0"/>
              </a:spcBef>
            </a:pPr>
            <a:r>
              <a:rPr kumimoji="1" lang="ja-JP" altLang="en-US" sz="2500"/>
              <a:t>何も対策を講じなければ、仕事内容は同じでも、以下の金額分</a:t>
            </a:r>
            <a:r>
              <a:rPr kumimoji="1" lang="ja-JP" altLang="en-US" sz="2600" b="1"/>
              <a:t>会社の利益がなくなります！</a:t>
            </a:r>
          </a:p>
        </xdr:txBody>
      </xdr:sp>
    </xdr:grpSp>
    <xdr:clientData/>
  </xdr:twoCellAnchor>
  <xdr:twoCellAnchor editAs="oneCell">
    <xdr:from>
      <xdr:col>0</xdr:col>
      <xdr:colOff>0</xdr:colOff>
      <xdr:row>19</xdr:row>
      <xdr:rowOff>121993</xdr:rowOff>
    </xdr:from>
    <xdr:to>
      <xdr:col>6</xdr:col>
      <xdr:colOff>0</xdr:colOff>
      <xdr:row>20</xdr:row>
      <xdr:rowOff>142875</xdr:rowOff>
    </xdr:to>
    <xdr:pic>
      <xdr:nvPicPr>
        <xdr:cNvPr id="25" name="図 2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4722568"/>
          <a:ext cx="4953000" cy="2685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680356</xdr:colOff>
      <xdr:row>43</xdr:row>
      <xdr:rowOff>13607</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125"/>
        <a:stretch/>
      </xdr:blipFill>
      <xdr:spPr>
        <a:xfrm>
          <a:off x="0" y="0"/>
          <a:ext cx="14967856" cy="10545536"/>
        </a:xfrm>
        <a:prstGeom prst="rect">
          <a:avLst/>
        </a:prstGeom>
      </xdr:spPr>
    </xdr:pic>
    <xdr:clientData/>
  </xdr:twoCellAnchor>
  <xdr:twoCellAnchor>
    <xdr:from>
      <xdr:col>2</xdr:col>
      <xdr:colOff>0</xdr:colOff>
      <xdr:row>6</xdr:row>
      <xdr:rowOff>1</xdr:rowOff>
    </xdr:from>
    <xdr:to>
      <xdr:col>10</xdr:col>
      <xdr:colOff>538614</xdr:colOff>
      <xdr:row>38</xdr:row>
      <xdr:rowOff>168686</xdr:rowOff>
    </xdr:to>
    <xdr:graphicFrame macro="">
      <xdr:nvGraphicFramePr>
        <xdr:cNvPr id="8"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xdr:colOff>
      <xdr:row>5</xdr:row>
      <xdr:rowOff>244927</xdr:rowOff>
    </xdr:from>
    <xdr:to>
      <xdr:col>19</xdr:col>
      <xdr:colOff>540342</xdr:colOff>
      <xdr:row>38</xdr:row>
      <xdr:rowOff>168684</xdr:rowOff>
    </xdr:to>
    <xdr:graphicFrame macro="">
      <xdr:nvGraphicFramePr>
        <xdr:cNvPr id="9"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367392</xdr:colOff>
      <xdr:row>1</xdr:row>
      <xdr:rowOff>176893</xdr:rowOff>
    </xdr:from>
    <xdr:ext cx="1455965" cy="1030090"/>
    <xdr:sp macro="" textlink="入力シート!F5">
      <xdr:nvSpPr>
        <xdr:cNvPr id="20" name="テキスト ボックス 19"/>
        <xdr:cNvSpPr txBox="1"/>
      </xdr:nvSpPr>
      <xdr:spPr>
        <a:xfrm>
          <a:off x="5810249" y="421822"/>
          <a:ext cx="1455965" cy="10300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r"/>
          <a:fld id="{93D10670-C1C8-4724-A02C-B32565FF1452}" type="TxLink">
            <a:rPr kumimoji="1" lang="en-US" altLang="en-US" sz="4800" b="0" i="0" u="none" strike="noStrike">
              <a:solidFill>
                <a:srgbClr val="000000"/>
              </a:solidFill>
              <a:latin typeface="游ゴシック"/>
              <a:ea typeface="游ゴシック"/>
            </a:rPr>
            <a:pPr algn="r"/>
            <a:t> </a:t>
          </a:fld>
          <a:endParaRPr kumimoji="1" lang="ja-JP" altLang="en-US" sz="4800"/>
        </a:p>
      </xdr:txBody>
    </xdr:sp>
    <xdr:clientData/>
  </xdr:oneCellAnchor>
  <xdr:oneCellAnchor>
    <xdr:from>
      <xdr:col>10</xdr:col>
      <xdr:colOff>381000</xdr:colOff>
      <xdr:row>1</xdr:row>
      <xdr:rowOff>176893</xdr:rowOff>
    </xdr:from>
    <xdr:ext cx="615553" cy="766505"/>
    <xdr:sp macro="" textlink="">
      <xdr:nvSpPr>
        <xdr:cNvPr id="21" name="テキスト ボックス 20"/>
        <xdr:cNvSpPr txBox="1"/>
      </xdr:nvSpPr>
      <xdr:spPr>
        <a:xfrm>
          <a:off x="7184571" y="421822"/>
          <a:ext cx="615553" cy="7665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0000"/>
            </a:lnSpc>
          </a:pPr>
          <a:r>
            <a:rPr kumimoji="1" lang="ja-JP" altLang="en-US" sz="4800"/>
            <a:t>㎘</a:t>
          </a:r>
        </a:p>
      </xdr:txBody>
    </xdr:sp>
    <xdr:clientData/>
  </xdr:oneCellAnchor>
  <xdr:oneCellAnchor>
    <xdr:from>
      <xdr:col>3</xdr:col>
      <xdr:colOff>381002</xdr:colOff>
      <xdr:row>38</xdr:row>
      <xdr:rowOff>180971</xdr:rowOff>
    </xdr:from>
    <xdr:ext cx="653142" cy="392800"/>
    <xdr:sp macro="" textlink="入力シート!F3">
      <xdr:nvSpPr>
        <xdr:cNvPr id="22" name="テキスト ボックス 21"/>
        <xdr:cNvSpPr txBox="1"/>
      </xdr:nvSpPr>
      <xdr:spPr>
        <a:xfrm>
          <a:off x="2422073" y="9488257"/>
          <a:ext cx="653142"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716A7D9F-05BE-4EB5-9831-D32AAF9CCE96}" type="TxLink">
            <a:rPr kumimoji="1" lang="en-US" altLang="en-US" sz="1400" b="0" i="0" u="none" strike="noStrike">
              <a:solidFill>
                <a:srgbClr val="000000"/>
              </a:solidFill>
              <a:latin typeface="游ゴシック"/>
              <a:ea typeface="游ゴシック"/>
            </a:rPr>
            <a:pPr/>
            <a:t> </a:t>
          </a:fld>
          <a:endParaRPr kumimoji="1" lang="ja-JP" altLang="en-US" sz="1400"/>
        </a:p>
      </xdr:txBody>
    </xdr:sp>
    <xdr:clientData/>
  </xdr:oneCellAnchor>
  <xdr:oneCellAnchor>
    <xdr:from>
      <xdr:col>6</xdr:col>
      <xdr:colOff>615045</xdr:colOff>
      <xdr:row>38</xdr:row>
      <xdr:rowOff>193217</xdr:rowOff>
    </xdr:from>
    <xdr:ext cx="704848" cy="392800"/>
    <xdr:sp macro="" textlink="入力シート!F4">
      <xdr:nvSpPr>
        <xdr:cNvPr id="23" name="テキスト ボックス 22"/>
        <xdr:cNvSpPr txBox="1"/>
      </xdr:nvSpPr>
      <xdr:spPr>
        <a:xfrm>
          <a:off x="4697188" y="9500503"/>
          <a:ext cx="704848"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F9F7CBFC-4783-43E5-9706-34A31AF53484}" type="TxLink">
            <a:rPr kumimoji="1" lang="en-US" altLang="en-US" sz="1400" b="0" i="0" u="none" strike="noStrike">
              <a:solidFill>
                <a:srgbClr val="000000"/>
              </a:solidFill>
              <a:latin typeface="游ゴシック"/>
              <a:ea typeface="游ゴシック"/>
            </a:rPr>
            <a:pPr/>
            <a:t> </a:t>
          </a:fld>
          <a:endParaRPr kumimoji="1" lang="ja-JP" altLang="en-US" sz="1400"/>
        </a:p>
      </xdr:txBody>
    </xdr:sp>
    <xdr:clientData/>
  </xdr:oneCellAnchor>
  <xdr:oneCellAnchor>
    <xdr:from>
      <xdr:col>7</xdr:col>
      <xdr:colOff>244927</xdr:colOff>
      <xdr:row>39</xdr:row>
      <xdr:rowOff>176891</xdr:rowOff>
    </xdr:from>
    <xdr:ext cx="674415" cy="392800"/>
    <xdr:sp macro="" textlink="入力シート!F10">
      <xdr:nvSpPr>
        <xdr:cNvPr id="25" name="テキスト ボックス 24"/>
        <xdr:cNvSpPr txBox="1"/>
      </xdr:nvSpPr>
      <xdr:spPr>
        <a:xfrm>
          <a:off x="5007427" y="9729105"/>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BA9D17E-181C-41C1-B1F7-2C291C872DD0}" type="TxLink">
            <a:rPr kumimoji="1" lang="en-US" altLang="en-US" sz="1400" b="0" i="0" u="none" strike="noStrike">
              <a:solidFill>
                <a:srgbClr val="000000"/>
              </a:solidFill>
              <a:latin typeface="游ゴシック"/>
              <a:ea typeface="游ゴシック"/>
            </a:rPr>
            <a:pPr/>
            <a:t> </a:t>
          </a:fld>
          <a:endParaRPr kumimoji="1" lang="ja-JP" altLang="en-US" sz="1400"/>
        </a:p>
      </xdr:txBody>
    </xdr:sp>
    <xdr:clientData/>
  </xdr:oneCellAnchor>
  <xdr:oneCellAnchor>
    <xdr:from>
      <xdr:col>8</xdr:col>
      <xdr:colOff>299359</xdr:colOff>
      <xdr:row>39</xdr:row>
      <xdr:rowOff>176892</xdr:rowOff>
    </xdr:from>
    <xdr:ext cx="674415" cy="392800"/>
    <xdr:sp macro="" textlink="入力シート!H10">
      <xdr:nvSpPr>
        <xdr:cNvPr id="26" name="テキスト ボックス 25"/>
        <xdr:cNvSpPr txBox="1"/>
      </xdr:nvSpPr>
      <xdr:spPr>
        <a:xfrm>
          <a:off x="5742216" y="9729106"/>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686E0137-2128-4DF0-A7AF-A2AEA8784A95}" type="TxLink">
            <a:rPr kumimoji="1" lang="en-US" altLang="en-US" sz="1400" b="0" i="0" u="none" strike="noStrike">
              <a:solidFill>
                <a:srgbClr val="000000"/>
              </a:solidFill>
              <a:latin typeface="游ゴシック"/>
              <a:ea typeface="游ゴシック"/>
            </a:rPr>
            <a:pPr/>
            <a:t> </a:t>
          </a:fld>
          <a:endParaRPr kumimoji="1" lang="ja-JP" altLang="en-US" sz="1400"/>
        </a:p>
      </xdr:txBody>
    </xdr:sp>
    <xdr:clientData/>
  </xdr:oneCellAnchor>
  <xdr:oneCellAnchor>
    <xdr:from>
      <xdr:col>11</xdr:col>
      <xdr:colOff>27214</xdr:colOff>
      <xdr:row>39</xdr:row>
      <xdr:rowOff>190498</xdr:rowOff>
    </xdr:from>
    <xdr:ext cx="674415" cy="392800"/>
    <xdr:sp macro="" textlink="入力シート!F11">
      <xdr:nvSpPr>
        <xdr:cNvPr id="27" name="テキスト ボックス 26"/>
        <xdr:cNvSpPr txBox="1"/>
      </xdr:nvSpPr>
      <xdr:spPr>
        <a:xfrm>
          <a:off x="7511143" y="9742712"/>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D33D66CC-F0FF-47D8-8FAB-02A50B94EF9F}" type="TxLink">
            <a:rPr kumimoji="1" lang="en-US" altLang="en-US" sz="1400" b="0" i="0" u="none" strike="noStrike">
              <a:solidFill>
                <a:srgbClr val="000000"/>
              </a:solidFill>
              <a:latin typeface="游ゴシック"/>
              <a:ea typeface="游ゴシック"/>
            </a:rPr>
            <a:pPr/>
            <a:t> </a:t>
          </a:fld>
          <a:endParaRPr kumimoji="1" lang="ja-JP" altLang="en-US" sz="1400"/>
        </a:p>
      </xdr:txBody>
    </xdr:sp>
    <xdr:clientData/>
  </xdr:oneCellAnchor>
  <xdr:oneCellAnchor>
    <xdr:from>
      <xdr:col>12</xdr:col>
      <xdr:colOff>27216</xdr:colOff>
      <xdr:row>39</xdr:row>
      <xdr:rowOff>190498</xdr:rowOff>
    </xdr:from>
    <xdr:ext cx="674415" cy="392800"/>
    <xdr:sp macro="" textlink="入力シート!H11">
      <xdr:nvSpPr>
        <xdr:cNvPr id="28" name="テキスト ボックス 27"/>
        <xdr:cNvSpPr txBox="1"/>
      </xdr:nvSpPr>
      <xdr:spPr>
        <a:xfrm>
          <a:off x="8191502" y="9742712"/>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03D16841-3966-432B-BF0E-7848945A8E3A}" type="TxLink">
            <a:rPr kumimoji="1" lang="en-US" altLang="en-US" sz="1400" b="0" i="0" u="none" strike="noStrike">
              <a:solidFill>
                <a:srgbClr val="000000"/>
              </a:solidFill>
              <a:latin typeface="游ゴシック"/>
              <a:ea typeface="游ゴシック"/>
            </a:rPr>
            <a:pPr/>
            <a:t> </a:t>
          </a:fld>
          <a:endParaRPr kumimoji="1" lang="ja-JP" altLang="en-US" sz="1400"/>
        </a:p>
      </xdr:txBody>
    </xdr:sp>
    <xdr:clientData/>
  </xdr:oneCellAnchor>
  <xdr:oneCellAnchor>
    <xdr:from>
      <xdr:col>7</xdr:col>
      <xdr:colOff>258536</xdr:colOff>
      <xdr:row>40</xdr:row>
      <xdr:rowOff>167364</xdr:rowOff>
    </xdr:from>
    <xdr:ext cx="674415" cy="392800"/>
    <xdr:sp macro="" textlink="入力シート!F15">
      <xdr:nvSpPr>
        <xdr:cNvPr id="29" name="テキスト ボックス 28"/>
        <xdr:cNvSpPr txBox="1"/>
      </xdr:nvSpPr>
      <xdr:spPr>
        <a:xfrm>
          <a:off x="5021036" y="9964507"/>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B38C8E9-427D-4F49-9F4B-BCAB290E9447}" type="TxLink">
            <a:rPr kumimoji="1" lang="en-US" altLang="en-US" sz="1400" b="0" i="0" u="none" strike="noStrike">
              <a:solidFill>
                <a:srgbClr val="000000"/>
              </a:solidFill>
              <a:latin typeface="游ゴシック"/>
              <a:ea typeface="游ゴシック"/>
            </a:rPr>
            <a:pPr/>
            <a:t> </a:t>
          </a:fld>
          <a:endParaRPr kumimoji="1" lang="ja-JP" altLang="en-US" sz="1400"/>
        </a:p>
      </xdr:txBody>
    </xdr:sp>
    <xdr:clientData/>
  </xdr:oneCellAnchor>
  <xdr:oneCellAnchor>
    <xdr:from>
      <xdr:col>8</xdr:col>
      <xdr:colOff>299358</xdr:colOff>
      <xdr:row>40</xdr:row>
      <xdr:rowOff>167364</xdr:rowOff>
    </xdr:from>
    <xdr:ext cx="674415" cy="392800"/>
    <xdr:sp macro="" textlink="入力シート!H15">
      <xdr:nvSpPr>
        <xdr:cNvPr id="30" name="テキスト ボックス 29"/>
        <xdr:cNvSpPr txBox="1"/>
      </xdr:nvSpPr>
      <xdr:spPr>
        <a:xfrm>
          <a:off x="5742215" y="9964507"/>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0CEAC0B1-FA3E-4F0F-9797-3C63A10CEBC5}" type="TxLink">
            <a:rPr kumimoji="1" lang="en-US" altLang="en-US" sz="1400" b="0" i="0" u="none" strike="noStrike">
              <a:solidFill>
                <a:srgbClr val="000000"/>
              </a:solidFill>
              <a:latin typeface="游ゴシック"/>
              <a:ea typeface="游ゴシック"/>
            </a:rPr>
            <a:pPr/>
            <a:t> </a:t>
          </a:fld>
          <a:endParaRPr kumimoji="1" lang="ja-JP" altLang="en-US" sz="1400"/>
        </a:p>
      </xdr:txBody>
    </xdr:sp>
    <xdr:clientData/>
  </xdr:oneCellAnchor>
  <xdr:oneCellAnchor>
    <xdr:from>
      <xdr:col>14</xdr:col>
      <xdr:colOff>639537</xdr:colOff>
      <xdr:row>39</xdr:row>
      <xdr:rowOff>176891</xdr:rowOff>
    </xdr:from>
    <xdr:ext cx="674415" cy="392800"/>
    <xdr:sp macro="" textlink="入力シート!F12">
      <xdr:nvSpPr>
        <xdr:cNvPr id="31" name="テキスト ボックス 30"/>
        <xdr:cNvSpPr txBox="1"/>
      </xdr:nvSpPr>
      <xdr:spPr>
        <a:xfrm>
          <a:off x="10164537" y="9729105"/>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BB0E212D-E272-497F-A25B-342BBF2A1E36}" type="TxLink">
            <a:rPr kumimoji="1" lang="en-US" altLang="en-US" sz="1400" b="0" i="0" u="none" strike="noStrike">
              <a:solidFill>
                <a:srgbClr val="000000"/>
              </a:solidFill>
              <a:latin typeface="游ゴシック"/>
              <a:ea typeface="游ゴシック"/>
            </a:rPr>
            <a:pPr/>
            <a:t> </a:t>
          </a:fld>
          <a:endParaRPr kumimoji="1" lang="ja-JP" altLang="en-US" sz="1400"/>
        </a:p>
      </xdr:txBody>
    </xdr:sp>
    <xdr:clientData/>
  </xdr:oneCellAnchor>
  <xdr:oneCellAnchor>
    <xdr:from>
      <xdr:col>15</xdr:col>
      <xdr:colOff>639537</xdr:colOff>
      <xdr:row>39</xdr:row>
      <xdr:rowOff>167365</xdr:rowOff>
    </xdr:from>
    <xdr:ext cx="674415" cy="392800"/>
    <xdr:sp macro="" textlink="入力シート!H12">
      <xdr:nvSpPr>
        <xdr:cNvPr id="32" name="テキスト ボックス 31"/>
        <xdr:cNvSpPr txBox="1"/>
      </xdr:nvSpPr>
      <xdr:spPr>
        <a:xfrm>
          <a:off x="10844894" y="9719579"/>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AA67FB6C-A3F0-45F4-BF79-6733AE3FD4FE}" type="TxLink">
            <a:rPr kumimoji="1" lang="en-US" altLang="en-US" sz="1400" b="0" i="0" u="none" strike="noStrike">
              <a:solidFill>
                <a:srgbClr val="000000"/>
              </a:solidFill>
              <a:latin typeface="游ゴシック"/>
              <a:ea typeface="游ゴシック"/>
            </a:rPr>
            <a:pPr/>
            <a:t> </a:t>
          </a:fld>
          <a:endParaRPr kumimoji="1" lang="ja-JP" altLang="en-US" sz="1400"/>
        </a:p>
      </xdr:txBody>
    </xdr:sp>
    <xdr:clientData/>
  </xdr:oneCellAnchor>
  <xdr:twoCellAnchor>
    <xdr:from>
      <xdr:col>19</xdr:col>
      <xdr:colOff>231320</xdr:colOff>
      <xdr:row>17</xdr:row>
      <xdr:rowOff>85723</xdr:rowOff>
    </xdr:from>
    <xdr:to>
      <xdr:col>21</xdr:col>
      <xdr:colOff>512872</xdr:colOff>
      <xdr:row>24</xdr:row>
      <xdr:rowOff>241730</xdr:rowOff>
    </xdr:to>
    <xdr:pic>
      <xdr:nvPicPr>
        <xdr:cNvPr id="12" name="図 1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158106" y="4249509"/>
          <a:ext cx="1642266" cy="1870507"/>
        </a:xfrm>
        <a:prstGeom prst="rect">
          <a:avLst/>
        </a:prstGeom>
      </xdr:spPr>
    </xdr:pic>
    <xdr:clientData/>
  </xdr:twoCellAnchor>
  <xdr:oneCellAnchor>
    <xdr:from>
      <xdr:col>11</xdr:col>
      <xdr:colOff>29935</xdr:colOff>
      <xdr:row>40</xdr:row>
      <xdr:rowOff>166005</xdr:rowOff>
    </xdr:from>
    <xdr:ext cx="674415" cy="392800"/>
    <xdr:sp macro="" textlink="'自社データ（試算表＋グラフ）'!B17">
      <xdr:nvSpPr>
        <xdr:cNvPr id="35" name="テキスト ボックス 34"/>
        <xdr:cNvSpPr txBox="1"/>
      </xdr:nvSpPr>
      <xdr:spPr>
        <a:xfrm>
          <a:off x="7513864" y="9963148"/>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52E661AC-BA6C-4D7C-9545-A857B72D271C}" type="TxLink">
            <a:rPr kumimoji="1" lang="en-US" altLang="en-US" sz="1400" b="0" i="0" u="none" strike="noStrike">
              <a:solidFill>
                <a:srgbClr val="000000"/>
              </a:solidFill>
              <a:latin typeface="游ゴシック"/>
              <a:ea typeface="游ゴシック"/>
            </a:rPr>
            <a:pPr/>
            <a:t>0.0%</a:t>
          </a:fld>
          <a:endParaRPr kumimoji="1" lang="ja-JP" altLang="en-US" sz="1400"/>
        </a:p>
      </xdr:txBody>
    </xdr:sp>
    <xdr:clientData/>
  </xdr:oneCellAnchor>
  <xdr:oneCellAnchor>
    <xdr:from>
      <xdr:col>12</xdr:col>
      <xdr:colOff>29937</xdr:colOff>
      <xdr:row>40</xdr:row>
      <xdr:rowOff>166005</xdr:rowOff>
    </xdr:from>
    <xdr:ext cx="674415" cy="392800"/>
    <xdr:sp macro="" textlink="'自社データ（試算表＋グラフ）'!D17:E17">
      <xdr:nvSpPr>
        <xdr:cNvPr id="36" name="テキスト ボックス 35"/>
        <xdr:cNvSpPr txBox="1"/>
      </xdr:nvSpPr>
      <xdr:spPr>
        <a:xfrm>
          <a:off x="8194223" y="9963148"/>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167211F9-B56B-4DCD-B899-AE974B13F919}" type="TxLink">
            <a:rPr kumimoji="1" lang="en-US" altLang="en-US" sz="1400" b="0" i="0" u="none" strike="noStrike">
              <a:solidFill>
                <a:srgbClr val="000000"/>
              </a:solidFill>
              <a:latin typeface="游ゴシック"/>
              <a:ea typeface="游ゴシック"/>
            </a:rPr>
            <a:pPr/>
            <a:t>0.0%</a:t>
          </a:fld>
          <a:endParaRPr kumimoji="1" lang="ja-JP" altLang="en-US" sz="1400"/>
        </a:p>
      </xdr:txBody>
    </xdr:sp>
    <xdr:clientData/>
  </xdr:oneCellAnchor>
  <xdr:oneCellAnchor>
    <xdr:from>
      <xdr:col>14</xdr:col>
      <xdr:colOff>642258</xdr:colOff>
      <xdr:row>40</xdr:row>
      <xdr:rowOff>166005</xdr:rowOff>
    </xdr:from>
    <xdr:ext cx="674415" cy="392800"/>
    <xdr:sp macro="" textlink="'自社データ（試算表＋グラフ）'!B18">
      <xdr:nvSpPr>
        <xdr:cNvPr id="37" name="テキスト ボックス 36"/>
        <xdr:cNvSpPr txBox="1"/>
      </xdr:nvSpPr>
      <xdr:spPr>
        <a:xfrm>
          <a:off x="10167258" y="9963148"/>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073DDEBB-B3C4-4A81-9E2F-A71BD09DACC7}" type="TxLink">
            <a:rPr kumimoji="1" lang="en-US" altLang="en-US" sz="1400" b="0" i="0" u="none" strike="noStrike">
              <a:solidFill>
                <a:srgbClr val="000000"/>
              </a:solidFill>
              <a:latin typeface="游ゴシック"/>
              <a:ea typeface="游ゴシック"/>
            </a:rPr>
            <a:pPr/>
            <a:t>0.0%</a:t>
          </a:fld>
          <a:endParaRPr kumimoji="1" lang="ja-JP" altLang="en-US" sz="1400"/>
        </a:p>
      </xdr:txBody>
    </xdr:sp>
    <xdr:clientData/>
  </xdr:oneCellAnchor>
  <xdr:oneCellAnchor>
    <xdr:from>
      <xdr:col>15</xdr:col>
      <xdr:colOff>642258</xdr:colOff>
      <xdr:row>40</xdr:row>
      <xdr:rowOff>166004</xdr:rowOff>
    </xdr:from>
    <xdr:ext cx="674415" cy="392800"/>
    <xdr:sp macro="" textlink="'自社データ（試算表＋グラフ）'!D18:E18">
      <xdr:nvSpPr>
        <xdr:cNvPr id="38" name="テキスト ボックス 37"/>
        <xdr:cNvSpPr txBox="1"/>
      </xdr:nvSpPr>
      <xdr:spPr>
        <a:xfrm>
          <a:off x="10847615" y="9963147"/>
          <a:ext cx="67441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CC07CCAA-DAC9-4108-9997-A7EEF08CCF1A}" type="TxLink">
            <a:rPr kumimoji="1" lang="en-US" altLang="en-US" sz="1400" b="0" i="0" u="none" strike="noStrike">
              <a:solidFill>
                <a:srgbClr val="000000"/>
              </a:solidFill>
              <a:latin typeface="游ゴシック"/>
              <a:ea typeface="游ゴシック"/>
            </a:rPr>
            <a:pPr/>
            <a:t>0.0%</a:t>
          </a:fld>
          <a:endParaRPr kumimoji="1" lang="ja-JP" altLang="en-US" sz="1400"/>
        </a:p>
      </xdr:txBody>
    </xdr:sp>
    <xdr:clientData/>
  </xdr:oneCellAnchor>
  <xdr:twoCellAnchor>
    <xdr:from>
      <xdr:col>14</xdr:col>
      <xdr:colOff>489859</xdr:colOff>
      <xdr:row>8</xdr:row>
      <xdr:rowOff>72113</xdr:rowOff>
    </xdr:from>
    <xdr:to>
      <xdr:col>22</xdr:col>
      <xdr:colOff>122467</xdr:colOff>
      <xdr:row>17</xdr:row>
      <xdr:rowOff>125718</xdr:rowOff>
    </xdr:to>
    <xdr:grpSp>
      <xdr:nvGrpSpPr>
        <xdr:cNvPr id="6" name="グループ化 5"/>
        <xdr:cNvGrpSpPr/>
      </xdr:nvGrpSpPr>
      <xdr:grpSpPr>
        <a:xfrm>
          <a:off x="10014859" y="2031542"/>
          <a:ext cx="5075465" cy="2257962"/>
          <a:chOff x="16695966" y="5102014"/>
          <a:chExt cx="5075465" cy="2260278"/>
        </a:xfrm>
      </xdr:grpSpPr>
      <xdr:pic>
        <xdr:nvPicPr>
          <xdr:cNvPr id="13" name="図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695966" y="5102014"/>
            <a:ext cx="4912177" cy="2174930"/>
          </a:xfrm>
          <a:prstGeom prst="rect">
            <a:avLst/>
          </a:prstGeom>
        </xdr:spPr>
      </xdr:pic>
      <xdr:sp macro="" textlink="">
        <xdr:nvSpPr>
          <xdr:cNvPr id="14" name="テキスト ボックス 6"/>
          <xdr:cNvSpPr txBox="1"/>
        </xdr:nvSpPr>
        <xdr:spPr>
          <a:xfrm>
            <a:off x="16736789" y="5143052"/>
            <a:ext cx="5034642" cy="2024460"/>
          </a:xfrm>
          <a:prstGeom prst="rect">
            <a:avLst/>
          </a:prstGeom>
          <a:noFill/>
          <a:ln>
            <a:noFill/>
          </a:ln>
        </xdr:spPr>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ts val="3000"/>
              </a:lnSpc>
            </a:pPr>
            <a:r>
              <a:rPr kumimoji="1" lang="ja-JP" altLang="en-US" sz="2000"/>
              <a:t>何も対策を講じなければ</a:t>
            </a:r>
            <a:endParaRPr kumimoji="1" lang="en-US" altLang="ja-JP" sz="2000"/>
          </a:p>
          <a:p>
            <a:pPr algn="l">
              <a:lnSpc>
                <a:spcPts val="3000"/>
              </a:lnSpc>
            </a:pPr>
            <a:r>
              <a:rPr kumimoji="1" lang="ja-JP" altLang="en-US" sz="2000"/>
              <a:t>最低 月　    　　</a:t>
            </a:r>
            <a:r>
              <a:rPr kumimoji="1" lang="ja-JP" altLang="en-US" sz="2000" baseline="0"/>
              <a:t>   </a:t>
            </a:r>
            <a:r>
              <a:rPr kumimoji="1" lang="ja-JP" altLang="en-US" sz="2000"/>
              <a:t>円（年間　　</a:t>
            </a:r>
            <a:r>
              <a:rPr kumimoji="1" lang="ja-JP" altLang="en-US" sz="2000" baseline="0"/>
              <a:t> 　         </a:t>
            </a:r>
            <a:r>
              <a:rPr kumimoji="1" lang="ja-JP" altLang="en-US" sz="2000"/>
              <a:t>円）</a:t>
            </a:r>
            <a:endParaRPr kumimoji="1" lang="en-US" altLang="ja-JP" sz="2000"/>
          </a:p>
          <a:p>
            <a:pPr algn="l">
              <a:lnSpc>
                <a:spcPts val="3000"/>
              </a:lnSpc>
            </a:pPr>
            <a:r>
              <a:rPr kumimoji="1" lang="ja-JP" altLang="en-US" sz="2000"/>
              <a:t>最高 </a:t>
            </a:r>
            <a:r>
              <a:rPr kumimoji="1" lang="ja-JP" altLang="en-US" sz="2000" baseline="0"/>
              <a:t>月    　　　   円（年間　　　          円）</a:t>
            </a:r>
            <a:endParaRPr kumimoji="1" lang="en-US" altLang="ja-JP" sz="2000" baseline="0"/>
          </a:p>
          <a:p>
            <a:pPr algn="l">
              <a:lnSpc>
                <a:spcPts val="3000"/>
              </a:lnSpc>
            </a:pPr>
            <a:r>
              <a:rPr kumimoji="1" lang="ja-JP" altLang="en-US" sz="2000" baseline="0"/>
              <a:t> 　　　　　　　    の</a:t>
            </a:r>
            <a:r>
              <a:rPr kumimoji="1" lang="ja-JP" altLang="en-US" sz="2400" b="1" baseline="0"/>
              <a:t>利益喪失</a:t>
            </a:r>
            <a:r>
              <a:rPr kumimoji="1" lang="ja-JP" altLang="en-US" sz="2400" baseline="0"/>
              <a:t>となる！</a:t>
            </a:r>
            <a:endParaRPr kumimoji="1" lang="en-US" altLang="ja-JP" sz="2400" baseline="0"/>
          </a:p>
          <a:p>
            <a:pPr algn="ctr">
              <a:lnSpc>
                <a:spcPts val="3000"/>
              </a:lnSpc>
            </a:pPr>
            <a:r>
              <a:rPr kumimoji="1" lang="ja-JP" altLang="en-US" sz="2000" baseline="0"/>
              <a:t>＝最高</a:t>
            </a:r>
            <a:r>
              <a:rPr kumimoji="1" lang="ja-JP" altLang="en-US" sz="2400" baseline="0"/>
              <a:t>　　　</a:t>
            </a:r>
            <a:r>
              <a:rPr kumimoji="1" lang="en-US" altLang="ja-JP" sz="2000" baseline="0"/>
              <a:t>/ℓ</a:t>
            </a:r>
            <a:r>
              <a:rPr kumimoji="1" lang="ja-JP" altLang="en-US" sz="2000" baseline="0"/>
              <a:t>の</a:t>
            </a:r>
            <a:r>
              <a:rPr kumimoji="1" lang="ja-JP" altLang="en-US" sz="2400" baseline="0"/>
              <a:t>コスト負担増！</a:t>
            </a:r>
            <a:endParaRPr kumimoji="1" lang="en-US" altLang="ja-JP" sz="2400"/>
          </a:p>
        </xdr:txBody>
      </xdr:sp>
      <xdr:sp macro="" textlink="'自社データ（試算表＋グラフ）'!Q14">
        <xdr:nvSpPr>
          <xdr:cNvPr id="33" name="テキスト ボックス 32"/>
          <xdr:cNvSpPr txBox="1"/>
        </xdr:nvSpPr>
        <xdr:spPr>
          <a:xfrm>
            <a:off x="17607647" y="6669154"/>
            <a:ext cx="1279069" cy="6931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fld id="{D3CCDF39-96A6-41C1-8294-BC4F59CA6BE8}" type="TxLink">
              <a:rPr kumimoji="1" lang="en-US" altLang="en-US" sz="2400" b="0" i="0" u="none" strike="noStrike">
                <a:solidFill>
                  <a:srgbClr val="000000"/>
                </a:solidFill>
                <a:latin typeface="游ゴシック"/>
                <a:ea typeface="游ゴシック"/>
              </a:rPr>
              <a:pPr algn="r"/>
              <a:t>#DIV/0!</a:t>
            </a:fld>
            <a:endParaRPr kumimoji="1" lang="ja-JP" altLang="en-US" sz="2400"/>
          </a:p>
        </xdr:txBody>
      </xdr:sp>
      <xdr:sp macro="" textlink="'自社データ（試算表＋グラフ）'!Q12">
        <xdr:nvSpPr>
          <xdr:cNvPr id="4" name="テキスト ボックス 3"/>
          <xdr:cNvSpPr txBox="1"/>
        </xdr:nvSpPr>
        <xdr:spPr>
          <a:xfrm>
            <a:off x="17444354" y="5489118"/>
            <a:ext cx="1387935"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fld id="{768C9D8C-CD8E-4D3F-B480-E572615538A9}" type="TxLink">
              <a:rPr kumimoji="1" lang="en-US" altLang="en-US" sz="2000" b="0" i="0" u="none" strike="noStrike">
                <a:solidFill>
                  <a:srgbClr val="000000"/>
                </a:solidFill>
                <a:latin typeface="游ゴシック"/>
                <a:ea typeface="游ゴシック"/>
              </a:rPr>
              <a:pPr algn="r"/>
              <a:t>0</a:t>
            </a:fld>
            <a:endParaRPr kumimoji="1" lang="ja-JP" altLang="en-US" sz="2000"/>
          </a:p>
        </xdr:txBody>
      </xdr:sp>
      <xdr:sp macro="" textlink="'自社データ（試算表＋グラフ）'!Q13">
        <xdr:nvSpPr>
          <xdr:cNvPr id="39" name="テキスト ボックス 38"/>
          <xdr:cNvSpPr txBox="1"/>
        </xdr:nvSpPr>
        <xdr:spPr>
          <a:xfrm>
            <a:off x="19583398" y="5491839"/>
            <a:ext cx="1551214"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fld id="{F222CB5A-E1D5-420E-9B8D-30A32854DB43}" type="TxLink">
              <a:rPr kumimoji="1" lang="en-US" altLang="en-US" sz="2000" b="0" i="0" u="none" strike="noStrike">
                <a:solidFill>
                  <a:srgbClr val="000000"/>
                </a:solidFill>
                <a:latin typeface="游ゴシック"/>
                <a:ea typeface="游ゴシック"/>
              </a:rPr>
              <a:pPr algn="r"/>
              <a:t>0</a:t>
            </a:fld>
            <a:endParaRPr kumimoji="1" lang="ja-JP" altLang="en-US" sz="2000"/>
          </a:p>
        </xdr:txBody>
      </xdr:sp>
      <xdr:sp macro="" textlink="'自社データ（試算表＋グラフ）'!R12">
        <xdr:nvSpPr>
          <xdr:cNvPr id="40" name="テキスト ボックス 39"/>
          <xdr:cNvSpPr txBox="1"/>
        </xdr:nvSpPr>
        <xdr:spPr>
          <a:xfrm>
            <a:off x="17447073" y="5900053"/>
            <a:ext cx="1385215"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fld id="{8C132195-8D1E-477E-BFE9-4543DEA0112F}" type="TxLink">
              <a:rPr kumimoji="1" lang="en-US" altLang="en-US" sz="2000" b="0" i="0" u="none" strike="noStrike">
                <a:solidFill>
                  <a:srgbClr val="000000"/>
                </a:solidFill>
                <a:latin typeface="游ゴシック"/>
                <a:ea typeface="游ゴシック"/>
              </a:rPr>
              <a:pPr algn="r"/>
              <a:t>0</a:t>
            </a:fld>
            <a:endParaRPr kumimoji="1" lang="ja-JP" altLang="en-US" sz="2000"/>
          </a:p>
        </xdr:txBody>
      </xdr:sp>
      <xdr:sp macro="" textlink="'自社データ（試算表＋グラフ）'!R13">
        <xdr:nvSpPr>
          <xdr:cNvPr id="41" name="テキスト ボックス 40"/>
          <xdr:cNvSpPr txBox="1"/>
        </xdr:nvSpPr>
        <xdr:spPr>
          <a:xfrm>
            <a:off x="19382013" y="5902775"/>
            <a:ext cx="1749885"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fld id="{F932A94D-BF81-46E5-9AB5-226E77640AD3}" type="TxLink">
              <a:rPr kumimoji="1" lang="en-US" altLang="en-US" sz="2000" b="0" i="0" u="none" strike="noStrike">
                <a:solidFill>
                  <a:srgbClr val="000000"/>
                </a:solidFill>
                <a:latin typeface="游ゴシック"/>
                <a:ea typeface="游ゴシック"/>
              </a:rPr>
              <a:pPr algn="r"/>
              <a:t>0</a:t>
            </a:fld>
            <a:endParaRPr kumimoji="1" lang="ja-JP" altLang="en-US" sz="2000"/>
          </a:p>
        </xdr:txBody>
      </xdr:sp>
    </xdr:grpSp>
    <xdr:clientData/>
  </xdr:twoCellAnchor>
  <xdr:oneCellAnchor>
    <xdr:from>
      <xdr:col>4</xdr:col>
      <xdr:colOff>285748</xdr:colOff>
      <xdr:row>35</xdr:row>
      <xdr:rowOff>126542</xdr:rowOff>
    </xdr:from>
    <xdr:ext cx="639470" cy="371320"/>
    <xdr:sp macro="" textlink="入力シート!H10">
      <xdr:nvSpPr>
        <xdr:cNvPr id="7" name="テキスト ボックス 6"/>
        <xdr:cNvSpPr txBox="1"/>
      </xdr:nvSpPr>
      <xdr:spPr>
        <a:xfrm>
          <a:off x="3007177" y="8699042"/>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B0A9C296-BE5D-473F-B62C-AC45BF2674CE}" type="TxLink">
            <a:rPr kumimoji="1" lang="en-US" altLang="en-US" sz="1300" b="0" i="0" u="none" strike="noStrike">
              <a:solidFill>
                <a:srgbClr val="000000"/>
              </a:solidFill>
              <a:latin typeface="游ゴシック"/>
              <a:ea typeface="游ゴシック"/>
            </a:rPr>
            <a:pPr algn="l"/>
            <a:t> </a:t>
          </a:fld>
          <a:endParaRPr kumimoji="1" lang="ja-JP" altLang="en-US" sz="1300"/>
        </a:p>
      </xdr:txBody>
    </xdr:sp>
    <xdr:clientData/>
  </xdr:oneCellAnchor>
  <xdr:oneCellAnchor>
    <xdr:from>
      <xdr:col>6</xdr:col>
      <xdr:colOff>642256</xdr:colOff>
      <xdr:row>35</xdr:row>
      <xdr:rowOff>138789</xdr:rowOff>
    </xdr:from>
    <xdr:ext cx="639470" cy="371320"/>
    <xdr:sp macro="" textlink="入力シート!H11">
      <xdr:nvSpPr>
        <xdr:cNvPr id="42" name="テキスト ボックス 41"/>
        <xdr:cNvSpPr txBox="1"/>
      </xdr:nvSpPr>
      <xdr:spPr>
        <a:xfrm>
          <a:off x="4724399" y="8711289"/>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818ACAA-D847-4DCA-AEF5-07EB0B87693F}" type="TxLink">
            <a:rPr kumimoji="1" lang="en-US" altLang="en-US" sz="1300" b="0" i="0" u="none" strike="noStrike">
              <a:solidFill>
                <a:srgbClr val="000000"/>
              </a:solidFill>
              <a:latin typeface="游ゴシック"/>
              <a:ea typeface="游ゴシック"/>
            </a:rPr>
            <a:pPr algn="l"/>
            <a:t> </a:t>
          </a:fld>
          <a:endParaRPr kumimoji="1" lang="ja-JP" altLang="en-US" sz="1300"/>
        </a:p>
      </xdr:txBody>
    </xdr:sp>
    <xdr:clientData/>
  </xdr:oneCellAnchor>
  <xdr:oneCellAnchor>
    <xdr:from>
      <xdr:col>9</xdr:col>
      <xdr:colOff>332014</xdr:colOff>
      <xdr:row>35</xdr:row>
      <xdr:rowOff>141510</xdr:rowOff>
    </xdr:from>
    <xdr:ext cx="639470" cy="371320"/>
    <xdr:sp macro="" textlink="入力シート!H12">
      <xdr:nvSpPr>
        <xdr:cNvPr id="43" name="テキスト ボックス 42"/>
        <xdr:cNvSpPr txBox="1"/>
      </xdr:nvSpPr>
      <xdr:spPr>
        <a:xfrm>
          <a:off x="6455228" y="8714010"/>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554C7D9-8C76-4098-8B65-37E9FED370EB}" type="TxLink">
            <a:rPr kumimoji="1" lang="en-US" altLang="en-US" sz="1300" b="0" i="0" u="none" strike="noStrike">
              <a:solidFill>
                <a:srgbClr val="000000"/>
              </a:solidFill>
              <a:latin typeface="游ゴシック"/>
              <a:ea typeface="游ゴシック"/>
            </a:rPr>
            <a:pPr algn="l"/>
            <a:t> </a:t>
          </a:fld>
          <a:endParaRPr kumimoji="1" lang="ja-JP" altLang="en-US" sz="1300"/>
        </a:p>
      </xdr:txBody>
    </xdr:sp>
    <xdr:clientData/>
  </xdr:oneCellAnchor>
  <xdr:oneCellAnchor>
    <xdr:from>
      <xdr:col>12</xdr:col>
      <xdr:colOff>547006</xdr:colOff>
      <xdr:row>36</xdr:row>
      <xdr:rowOff>179609</xdr:rowOff>
    </xdr:from>
    <xdr:ext cx="639470" cy="371320"/>
    <xdr:sp macro="" textlink="入力シート!H10">
      <xdr:nvSpPr>
        <xdr:cNvPr id="44" name="テキスト ボックス 43"/>
        <xdr:cNvSpPr txBox="1"/>
      </xdr:nvSpPr>
      <xdr:spPr>
        <a:xfrm>
          <a:off x="8711292" y="8997038"/>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B0A9C296-BE5D-473F-B62C-AC45BF2674CE}" type="TxLink">
            <a:rPr kumimoji="1" lang="en-US" altLang="en-US" sz="1300" b="0" i="0" u="none" strike="noStrike">
              <a:solidFill>
                <a:srgbClr val="000000"/>
              </a:solidFill>
              <a:latin typeface="游ゴシック"/>
              <a:ea typeface="游ゴシック"/>
            </a:rPr>
            <a:pPr algn="l"/>
            <a:t> </a:t>
          </a:fld>
          <a:endParaRPr kumimoji="1" lang="ja-JP" altLang="en-US" sz="1300"/>
        </a:p>
      </xdr:txBody>
    </xdr:sp>
    <xdr:clientData/>
  </xdr:oneCellAnchor>
  <xdr:oneCellAnchor>
    <xdr:from>
      <xdr:col>15</xdr:col>
      <xdr:colOff>209550</xdr:colOff>
      <xdr:row>36</xdr:row>
      <xdr:rowOff>182331</xdr:rowOff>
    </xdr:from>
    <xdr:ext cx="639470" cy="371320"/>
    <xdr:sp macro="" textlink="入力シート!H11">
      <xdr:nvSpPr>
        <xdr:cNvPr id="45" name="テキスト ボックス 44"/>
        <xdr:cNvSpPr txBox="1"/>
      </xdr:nvSpPr>
      <xdr:spPr>
        <a:xfrm>
          <a:off x="10414907" y="8999760"/>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818ACAA-D847-4DCA-AEF5-07EB0B87693F}" type="TxLink">
            <a:rPr kumimoji="1" lang="en-US" altLang="en-US" sz="1300" b="0" i="0" u="none" strike="noStrike">
              <a:solidFill>
                <a:srgbClr val="000000"/>
              </a:solidFill>
              <a:latin typeface="游ゴシック"/>
              <a:ea typeface="游ゴシック"/>
            </a:rPr>
            <a:pPr algn="l"/>
            <a:t> </a:t>
          </a:fld>
          <a:endParaRPr kumimoji="1" lang="ja-JP" altLang="en-US" sz="1300"/>
        </a:p>
      </xdr:txBody>
    </xdr:sp>
    <xdr:clientData/>
  </xdr:oneCellAnchor>
  <xdr:oneCellAnchor>
    <xdr:from>
      <xdr:col>17</xdr:col>
      <xdr:colOff>552450</xdr:colOff>
      <xdr:row>36</xdr:row>
      <xdr:rowOff>171445</xdr:rowOff>
    </xdr:from>
    <xdr:ext cx="639470" cy="371320"/>
    <xdr:sp macro="" textlink="入力シート!H12">
      <xdr:nvSpPr>
        <xdr:cNvPr id="46" name="テキスト ボックス 45"/>
        <xdr:cNvSpPr txBox="1"/>
      </xdr:nvSpPr>
      <xdr:spPr>
        <a:xfrm>
          <a:off x="12118521" y="8988874"/>
          <a:ext cx="639470" cy="371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algn="l"/>
          <a:fld id="{3554C7D9-8C76-4098-8B65-37E9FED370EB}" type="TxLink">
            <a:rPr kumimoji="1" lang="en-US" altLang="en-US" sz="1300" b="0" i="0" u="none" strike="noStrike">
              <a:solidFill>
                <a:srgbClr val="000000"/>
              </a:solidFill>
              <a:latin typeface="游ゴシック"/>
              <a:ea typeface="游ゴシック"/>
            </a:rPr>
            <a:pPr algn="l"/>
            <a:t> </a:t>
          </a:fld>
          <a:endParaRPr kumimoji="1" lang="ja-JP" altLang="en-US" sz="13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n.kawanami/Dropbox/&#26989;&#21209;&#20849;&#26377;/&#12459;&#12540;&#12489;&#25163;&#25968;&#26009;&#38306;&#20418;&#65288;&#33258;&#31038;&#24773;&#22577;&#20837;&#21147;ver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サンプル１（試算表＋グラフ）"/>
      <sheetName val="サンプル２（グラフのみ）"/>
      <sheetName val="自社データ（試算表＋グラフ）"/>
      <sheetName val="自社データ（グラフのみ）"/>
    </sheetNames>
    <sheetDataSet>
      <sheetData sheetId="0">
        <row r="4">
          <cell r="B4">
            <v>138.5</v>
          </cell>
        </row>
        <row r="5">
          <cell r="B5">
            <v>123</v>
          </cell>
        </row>
        <row r="6">
          <cell r="B6">
            <v>85</v>
          </cell>
        </row>
        <row r="7">
          <cell r="B7">
            <v>1.0699999999999999E-2</v>
          </cell>
        </row>
        <row r="8">
          <cell r="B8">
            <v>2.0899999999999998E-2</v>
          </cell>
        </row>
        <row r="11">
          <cell r="B11">
            <v>0.54800000000000004</v>
          </cell>
          <cell r="D11">
            <v>0.45200000000000001</v>
          </cell>
        </row>
        <row r="12">
          <cell r="B12">
            <v>0.33400000000000002</v>
          </cell>
          <cell r="D12">
            <v>0.66600000000000004</v>
          </cell>
        </row>
        <row r="13">
          <cell r="B13">
            <v>0.1</v>
          </cell>
          <cell r="D13">
            <v>0.9</v>
          </cell>
        </row>
        <row r="16">
          <cell r="B16">
            <v>0.53300000000000003</v>
          </cell>
          <cell r="D16">
            <v>0.46700000000000003</v>
          </cell>
        </row>
        <row r="17">
          <cell r="B17">
            <v>0.5</v>
          </cell>
          <cell r="D17">
            <v>0.5</v>
          </cell>
        </row>
      </sheetData>
      <sheetData sheetId="1">
        <row r="29">
          <cell r="R29" t="str">
            <v>元売カード手数料</v>
          </cell>
          <cell r="S29" t="str">
            <v>一般カード手数料</v>
          </cell>
          <cell r="U29" t="str">
            <v>消費税8％
カード比率</v>
          </cell>
          <cell r="V29" t="str">
            <v>消費税10％
カード比率</v>
          </cell>
          <cell r="W29" t="str">
            <v>消費税10％
カード比率</v>
          </cell>
        </row>
        <row r="30">
          <cell r="Q30" t="str">
            <v>消費税8％
カード比率約45％</v>
          </cell>
          <cell r="R30">
            <v>32774.937797160004</v>
          </cell>
          <cell r="S30">
            <v>56091.112795080007</v>
          </cell>
          <cell r="U30">
            <v>1228633.9494077601</v>
          </cell>
          <cell r="V30">
            <v>1181232.3707000017</v>
          </cell>
          <cell r="W30">
            <v>1133354.5550000016</v>
          </cell>
        </row>
        <row r="31">
          <cell r="Q31" t="str">
            <v>消費税10％
カード比率約67％</v>
          </cell>
          <cell r="R31">
            <v>46141.254224999997</v>
          </cell>
          <cell r="S31">
            <v>90126.375074999989</v>
          </cell>
        </row>
        <row r="32">
          <cell r="Q32" t="str">
            <v>消費税10％
カード比率約90％</v>
          </cell>
          <cell r="R32">
            <v>62353.046250000007</v>
          </cell>
          <cell r="S32">
            <v>121792.39875000001</v>
          </cell>
        </row>
      </sheetData>
      <sheetData sheetId="2" refreshError="1"/>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Y75"/>
  <sheetViews>
    <sheetView showGridLines="0" tabSelected="1" view="pageBreakPreview" zoomScale="98" zoomScaleNormal="100" zoomScaleSheetLayoutView="98" workbookViewId="0">
      <selection activeCell="F3" sqref="F3:H3"/>
    </sheetView>
  </sheetViews>
  <sheetFormatPr defaultRowHeight="18.75" x14ac:dyDescent="0.4"/>
  <cols>
    <col min="1" max="1" width="41.75" style="6" bestFit="1" customWidth="1"/>
    <col min="2" max="2" width="10.5" style="6" customWidth="1"/>
    <col min="3" max="3" width="3.375" style="6" customWidth="1"/>
    <col min="4" max="4" width="7.75" style="6" customWidth="1"/>
    <col min="5" max="5" width="3.375" style="6" customWidth="1"/>
    <col min="6" max="6" width="10.5" style="6" customWidth="1"/>
    <col min="7" max="7" width="3.375" style="2" bestFit="1" customWidth="1"/>
    <col min="8" max="8" width="7.75" style="6" customWidth="1"/>
    <col min="9" max="9" width="3.375" style="6" bestFit="1" customWidth="1"/>
    <col min="10" max="10" width="1.625" style="6" customWidth="1"/>
    <col min="11" max="23" width="11" style="6" customWidth="1"/>
    <col min="24" max="25" width="9" style="6"/>
    <col min="26" max="26" width="30.75" style="6" bestFit="1" customWidth="1"/>
    <col min="27" max="16384" width="9" style="6"/>
  </cols>
  <sheetData>
    <row r="1" spans="1:25" ht="63.75" customHeight="1" thickBot="1" x14ac:dyDescent="0.45"/>
    <row r="2" spans="1:25" s="87" customFormat="1" ht="24.75" customHeight="1" thickBot="1" x14ac:dyDescent="0.45">
      <c r="A2" s="86" t="s">
        <v>29</v>
      </c>
      <c r="B2" s="155" t="s">
        <v>65</v>
      </c>
      <c r="C2" s="155"/>
      <c r="D2" s="155"/>
      <c r="E2" s="156"/>
      <c r="F2" s="170" t="s">
        <v>66</v>
      </c>
      <c r="G2" s="171"/>
      <c r="H2" s="171"/>
      <c r="I2" s="172"/>
      <c r="R2" s="88"/>
      <c r="S2" s="88"/>
      <c r="T2" s="89"/>
      <c r="U2" s="90"/>
    </row>
    <row r="3" spans="1:25" s="87" customFormat="1" ht="24.75" customHeight="1" x14ac:dyDescent="0.4">
      <c r="A3" s="91" t="s">
        <v>60</v>
      </c>
      <c r="B3" s="161">
        <v>138.5</v>
      </c>
      <c r="C3" s="162"/>
      <c r="D3" s="162"/>
      <c r="E3" s="92" t="s">
        <v>2</v>
      </c>
      <c r="F3" s="182"/>
      <c r="G3" s="183"/>
      <c r="H3" s="184"/>
      <c r="I3" s="93" t="s">
        <v>2</v>
      </c>
      <c r="K3" s="87" t="s">
        <v>67</v>
      </c>
      <c r="N3" s="88"/>
      <c r="O3" s="89"/>
      <c r="Q3" s="89"/>
      <c r="R3" s="89"/>
      <c r="S3" s="89"/>
      <c r="T3" s="89"/>
      <c r="U3" s="90"/>
    </row>
    <row r="4" spans="1:25" s="87" customFormat="1" ht="24.75" customHeight="1" x14ac:dyDescent="0.4">
      <c r="A4" s="91" t="s">
        <v>61</v>
      </c>
      <c r="B4" s="161">
        <v>123</v>
      </c>
      <c r="C4" s="162"/>
      <c r="D4" s="162"/>
      <c r="E4" s="92" t="s">
        <v>2</v>
      </c>
      <c r="F4" s="185"/>
      <c r="G4" s="186"/>
      <c r="H4" s="187"/>
      <c r="I4" s="94" t="s">
        <v>2</v>
      </c>
      <c r="K4" s="87" t="s">
        <v>68</v>
      </c>
      <c r="L4" s="89"/>
      <c r="M4" s="89"/>
      <c r="N4" s="89"/>
      <c r="O4" s="89"/>
      <c r="Q4" s="89"/>
      <c r="R4" s="95"/>
      <c r="S4" s="95"/>
      <c r="T4" s="95"/>
      <c r="U4" s="96"/>
    </row>
    <row r="5" spans="1:25" s="87" customFormat="1" ht="24.75" customHeight="1" x14ac:dyDescent="0.4">
      <c r="A5" s="97" t="s">
        <v>15</v>
      </c>
      <c r="B5" s="163">
        <v>85</v>
      </c>
      <c r="C5" s="164"/>
      <c r="D5" s="164"/>
      <c r="E5" s="92" t="s">
        <v>64</v>
      </c>
      <c r="F5" s="188"/>
      <c r="G5" s="189"/>
      <c r="H5" s="190"/>
      <c r="I5" s="94" t="s">
        <v>27</v>
      </c>
      <c r="K5" s="87" t="s">
        <v>69</v>
      </c>
      <c r="L5" s="89"/>
      <c r="M5" s="95"/>
      <c r="N5" s="95"/>
      <c r="O5" s="95"/>
      <c r="Q5" s="89"/>
      <c r="R5" s="95"/>
      <c r="S5" s="95"/>
      <c r="T5" s="95"/>
      <c r="U5" s="96"/>
    </row>
    <row r="6" spans="1:25" s="87" customFormat="1" ht="24.75" customHeight="1" x14ac:dyDescent="0.4">
      <c r="A6" s="91" t="s">
        <v>1</v>
      </c>
      <c r="B6" s="157">
        <v>1.0699999999999999E-2</v>
      </c>
      <c r="C6" s="158"/>
      <c r="D6" s="158"/>
      <c r="E6" s="158"/>
      <c r="F6" s="175"/>
      <c r="G6" s="158"/>
      <c r="H6" s="158"/>
      <c r="I6" s="176"/>
      <c r="L6" s="89"/>
      <c r="M6" s="96"/>
      <c r="N6" s="96"/>
      <c r="O6" s="96"/>
      <c r="Q6" s="89"/>
      <c r="R6" s="95"/>
      <c r="S6" s="95"/>
      <c r="T6" s="95"/>
    </row>
    <row r="7" spans="1:25" s="87" customFormat="1" ht="24.75" customHeight="1" thickBot="1" x14ac:dyDescent="0.45">
      <c r="A7" s="91" t="s">
        <v>0</v>
      </c>
      <c r="B7" s="157">
        <v>2.0899999999999998E-2</v>
      </c>
      <c r="C7" s="158"/>
      <c r="D7" s="158"/>
      <c r="E7" s="158"/>
      <c r="F7" s="177"/>
      <c r="G7" s="178"/>
      <c r="H7" s="178"/>
      <c r="I7" s="179"/>
      <c r="L7" s="89"/>
      <c r="M7" s="95"/>
      <c r="N7" s="95"/>
      <c r="O7" s="95"/>
      <c r="V7" s="96"/>
    </row>
    <row r="8" spans="1:25" s="87" customFormat="1" ht="24.75" customHeight="1" thickBot="1" x14ac:dyDescent="0.45">
      <c r="A8" s="98"/>
      <c r="B8" s="98"/>
      <c r="C8" s="98"/>
      <c r="D8" s="98"/>
      <c r="E8" s="98"/>
      <c r="F8" s="99"/>
      <c r="G8" s="100"/>
      <c r="H8" s="101"/>
      <c r="I8" s="102"/>
      <c r="L8" s="89"/>
      <c r="M8" s="95"/>
      <c r="N8" s="95"/>
      <c r="O8" s="95"/>
      <c r="V8" s="96"/>
    </row>
    <row r="9" spans="1:25" s="87" customFormat="1" ht="24.75" customHeight="1" thickBot="1" x14ac:dyDescent="0.45">
      <c r="A9" s="103" t="s">
        <v>30</v>
      </c>
      <c r="B9" s="104" t="s">
        <v>75</v>
      </c>
      <c r="C9" s="105" t="s">
        <v>31</v>
      </c>
      <c r="D9" s="159" t="s">
        <v>38</v>
      </c>
      <c r="E9" s="159"/>
      <c r="F9" s="106" t="s">
        <v>75</v>
      </c>
      <c r="G9" s="107" t="s">
        <v>31</v>
      </c>
      <c r="H9" s="173" t="s">
        <v>38</v>
      </c>
      <c r="I9" s="174"/>
      <c r="L9" s="89"/>
      <c r="M9" s="95"/>
      <c r="N9" s="95"/>
      <c r="O9" s="95"/>
      <c r="V9" s="96"/>
    </row>
    <row r="10" spans="1:25" s="87" customFormat="1" ht="24.75" customHeight="1" x14ac:dyDescent="0.4">
      <c r="A10" s="108" t="s">
        <v>77</v>
      </c>
      <c r="B10" s="109">
        <v>0.54800000000000004</v>
      </c>
      <c r="C10" s="110" t="s">
        <v>31</v>
      </c>
      <c r="D10" s="154">
        <v>0.45200000000000001</v>
      </c>
      <c r="E10" s="154"/>
      <c r="F10" s="111"/>
      <c r="G10" s="112" t="s">
        <v>31</v>
      </c>
      <c r="H10" s="180"/>
      <c r="I10" s="181"/>
      <c r="K10" s="87" t="s">
        <v>80</v>
      </c>
      <c r="S10" s="88"/>
      <c r="T10" s="89"/>
      <c r="U10" s="90"/>
      <c r="V10" s="113"/>
      <c r="W10" s="113"/>
      <c r="X10" s="113"/>
      <c r="Y10" s="113"/>
    </row>
    <row r="11" spans="1:25" s="87" customFormat="1" ht="24.75" customHeight="1" x14ac:dyDescent="0.4">
      <c r="A11" s="108" t="s">
        <v>78</v>
      </c>
      <c r="B11" s="109">
        <v>0.33400000000000002</v>
      </c>
      <c r="C11" s="110" t="s">
        <v>31</v>
      </c>
      <c r="D11" s="154">
        <v>0.66600000000000004</v>
      </c>
      <c r="E11" s="154"/>
      <c r="F11" s="114"/>
      <c r="G11" s="110" t="s">
        <v>31</v>
      </c>
      <c r="H11" s="154"/>
      <c r="I11" s="165"/>
      <c r="K11" s="87" t="s">
        <v>44</v>
      </c>
      <c r="N11" s="88"/>
      <c r="O11" s="89"/>
      <c r="Q11" s="89"/>
      <c r="R11" s="89"/>
      <c r="S11" s="89"/>
      <c r="T11" s="89"/>
      <c r="U11" s="90"/>
      <c r="V11" s="115"/>
      <c r="W11" s="113"/>
      <c r="X11" s="113"/>
      <c r="Y11" s="113"/>
    </row>
    <row r="12" spans="1:25" s="87" customFormat="1" ht="24.75" customHeight="1" thickBot="1" x14ac:dyDescent="0.45">
      <c r="A12" s="108" t="s">
        <v>79</v>
      </c>
      <c r="B12" s="109">
        <v>0.1</v>
      </c>
      <c r="C12" s="110" t="s">
        <v>31</v>
      </c>
      <c r="D12" s="154">
        <v>0.9</v>
      </c>
      <c r="E12" s="154"/>
      <c r="F12" s="116"/>
      <c r="G12" s="117" t="s">
        <v>31</v>
      </c>
      <c r="H12" s="166"/>
      <c r="I12" s="167"/>
      <c r="K12" s="87" t="s">
        <v>45</v>
      </c>
      <c r="L12" s="89"/>
      <c r="M12" s="89"/>
      <c r="N12" s="89"/>
      <c r="O12" s="89"/>
      <c r="Q12" s="89"/>
      <c r="R12" s="95"/>
      <c r="S12" s="95"/>
      <c r="T12" s="95"/>
      <c r="U12" s="96"/>
      <c r="V12" s="113"/>
      <c r="W12" s="113"/>
      <c r="X12" s="113"/>
      <c r="Y12" s="113"/>
    </row>
    <row r="13" spans="1:25" s="87" customFormat="1" ht="24.75" customHeight="1" thickBot="1" x14ac:dyDescent="0.45">
      <c r="A13" s="118"/>
      <c r="B13" s="119"/>
      <c r="C13" s="119"/>
      <c r="D13" s="119"/>
      <c r="E13" s="119"/>
      <c r="F13" s="120"/>
      <c r="G13" s="89"/>
      <c r="H13" s="121"/>
      <c r="I13" s="121"/>
      <c r="K13" s="133" t="s">
        <v>76</v>
      </c>
      <c r="L13" s="89"/>
      <c r="M13" s="89"/>
      <c r="N13" s="89"/>
      <c r="O13" s="89"/>
      <c r="Q13" s="89"/>
      <c r="R13" s="95"/>
      <c r="S13" s="95"/>
      <c r="T13" s="95"/>
      <c r="U13" s="96"/>
      <c r="V13" s="113"/>
      <c r="W13" s="113"/>
      <c r="X13" s="113"/>
      <c r="Y13" s="113"/>
    </row>
    <row r="14" spans="1:25" s="87" customFormat="1" ht="24.75" customHeight="1" thickBot="1" x14ac:dyDescent="0.45">
      <c r="A14" s="108" t="s">
        <v>32</v>
      </c>
      <c r="B14" s="122" t="s">
        <v>48</v>
      </c>
      <c r="C14" s="110" t="s">
        <v>39</v>
      </c>
      <c r="D14" s="160" t="s">
        <v>49</v>
      </c>
      <c r="E14" s="160"/>
      <c r="F14" s="123" t="s">
        <v>48</v>
      </c>
      <c r="G14" s="124" t="s">
        <v>39</v>
      </c>
      <c r="H14" s="168" t="s">
        <v>49</v>
      </c>
      <c r="I14" s="169"/>
      <c r="L14" s="89"/>
      <c r="M14" s="89"/>
      <c r="N14" s="89"/>
      <c r="O14" s="89"/>
      <c r="Q14" s="89"/>
      <c r="R14" s="95"/>
      <c r="S14" s="95"/>
      <c r="T14" s="95"/>
      <c r="U14" s="96"/>
      <c r="V14" s="113"/>
      <c r="W14" s="113"/>
      <c r="X14" s="113"/>
      <c r="Y14" s="113"/>
    </row>
    <row r="15" spans="1:25" s="87" customFormat="1" ht="24.75" customHeight="1" x14ac:dyDescent="0.4">
      <c r="A15" s="125" t="s">
        <v>40</v>
      </c>
      <c r="B15" s="109">
        <v>0.53300000000000003</v>
      </c>
      <c r="C15" s="110" t="s">
        <v>31</v>
      </c>
      <c r="D15" s="154">
        <v>0.46700000000000003</v>
      </c>
      <c r="E15" s="154"/>
      <c r="F15" s="111"/>
      <c r="G15" s="112" t="s">
        <v>31</v>
      </c>
      <c r="H15" s="180"/>
      <c r="I15" s="181"/>
      <c r="K15" s="87" t="s">
        <v>46</v>
      </c>
      <c r="L15" s="89"/>
      <c r="M15" s="95"/>
      <c r="N15" s="95"/>
      <c r="O15" s="95"/>
      <c r="Q15" s="89"/>
      <c r="R15" s="95"/>
      <c r="S15" s="95"/>
      <c r="T15" s="95"/>
      <c r="U15" s="96"/>
      <c r="V15" s="113"/>
      <c r="W15" s="113"/>
      <c r="X15" s="113"/>
      <c r="Y15" s="113"/>
    </row>
    <row r="16" spans="1:25" s="87" customFormat="1" ht="24.75" customHeight="1" x14ac:dyDescent="0.4">
      <c r="A16" s="125" t="s">
        <v>41</v>
      </c>
      <c r="B16" s="109">
        <v>0.5</v>
      </c>
      <c r="C16" s="110" t="s">
        <v>31</v>
      </c>
      <c r="D16" s="154">
        <v>0.5</v>
      </c>
      <c r="E16" s="154"/>
      <c r="F16" s="114"/>
      <c r="G16" s="110" t="s">
        <v>31</v>
      </c>
      <c r="H16" s="154"/>
      <c r="I16" s="165"/>
      <c r="K16" s="87" t="s">
        <v>47</v>
      </c>
      <c r="L16" s="89"/>
      <c r="M16" s="95"/>
      <c r="N16" s="95"/>
      <c r="O16" s="95"/>
      <c r="Q16" s="89"/>
      <c r="R16" s="126"/>
      <c r="S16" s="95"/>
      <c r="T16" s="95"/>
      <c r="U16" s="96"/>
      <c r="V16" s="113"/>
      <c r="W16" s="113"/>
      <c r="X16" s="113"/>
      <c r="Y16" s="113"/>
    </row>
    <row r="17" spans="1:25" s="87" customFormat="1" ht="24.75" customHeight="1" thickBot="1" x14ac:dyDescent="0.45">
      <c r="A17" s="125" t="s">
        <v>42</v>
      </c>
      <c r="B17" s="109"/>
      <c r="C17" s="110" t="s">
        <v>31</v>
      </c>
      <c r="D17" s="154"/>
      <c r="E17" s="154"/>
      <c r="F17" s="116"/>
      <c r="G17" s="117" t="s">
        <v>31</v>
      </c>
      <c r="H17" s="166"/>
      <c r="I17" s="167"/>
      <c r="K17" s="87" t="s">
        <v>50</v>
      </c>
      <c r="L17" s="89"/>
      <c r="M17" s="126"/>
      <c r="N17" s="95"/>
      <c r="O17" s="95"/>
      <c r="Q17" s="89"/>
      <c r="R17" s="126"/>
      <c r="S17" s="95"/>
      <c r="T17" s="95"/>
      <c r="U17" s="96"/>
      <c r="V17" s="115"/>
      <c r="W17" s="113"/>
      <c r="X17" s="113"/>
      <c r="Y17" s="113"/>
    </row>
    <row r="18" spans="1:25" x14ac:dyDescent="0.4">
      <c r="K18" s="6" t="s">
        <v>43</v>
      </c>
      <c r="L18" s="2"/>
      <c r="M18" s="11"/>
      <c r="N18" s="9"/>
      <c r="O18" s="9"/>
      <c r="Q18" s="2"/>
      <c r="R18" s="10"/>
      <c r="S18" s="10"/>
      <c r="T18" s="10"/>
      <c r="U18" s="10"/>
      <c r="V18" s="24"/>
      <c r="W18" s="24"/>
      <c r="X18" s="24"/>
      <c r="Y18" s="24"/>
    </row>
    <row r="19" spans="1:25" x14ac:dyDescent="0.4">
      <c r="L19" s="2"/>
      <c r="M19" s="10"/>
      <c r="N19" s="10"/>
      <c r="O19" s="10"/>
      <c r="Q19" s="2"/>
      <c r="R19" s="9"/>
      <c r="S19" s="9"/>
      <c r="T19" s="9"/>
      <c r="V19" s="24"/>
      <c r="W19" s="24"/>
      <c r="X19" s="24"/>
      <c r="Y19" s="24"/>
    </row>
    <row r="20" spans="1:25" x14ac:dyDescent="0.4">
      <c r="L20" s="2"/>
      <c r="M20" s="9"/>
      <c r="N20" s="9"/>
      <c r="O20" s="9"/>
      <c r="V20" s="24"/>
      <c r="W20" s="24"/>
      <c r="X20" s="24"/>
      <c r="Y20" s="24"/>
    </row>
    <row r="21" spans="1:25" x14ac:dyDescent="0.4">
      <c r="S21" s="7"/>
      <c r="T21" s="2"/>
      <c r="U21" s="8"/>
      <c r="V21" s="24"/>
      <c r="W21" s="24"/>
      <c r="X21" s="24"/>
      <c r="Y21" s="24"/>
    </row>
    <row r="22" spans="1:25" x14ac:dyDescent="0.4">
      <c r="N22" s="7"/>
      <c r="O22" s="2"/>
      <c r="Q22" s="2"/>
      <c r="R22" s="2"/>
      <c r="S22" s="2"/>
      <c r="T22" s="2"/>
      <c r="U22" s="8"/>
      <c r="V22" s="22"/>
      <c r="W22" s="24"/>
      <c r="X22" s="24"/>
      <c r="Y22" s="24"/>
    </row>
    <row r="23" spans="1:25" x14ac:dyDescent="0.4">
      <c r="L23" s="2"/>
      <c r="M23" s="2"/>
      <c r="N23" s="2"/>
      <c r="O23" s="2"/>
      <c r="Q23" s="2"/>
      <c r="R23" s="9"/>
      <c r="S23" s="9"/>
      <c r="T23" s="9"/>
      <c r="U23" s="10"/>
      <c r="V23" s="24"/>
      <c r="W23" s="24"/>
      <c r="X23" s="24"/>
      <c r="Y23" s="24"/>
    </row>
    <row r="24" spans="1:25" x14ac:dyDescent="0.4">
      <c r="L24" s="2"/>
      <c r="M24" s="9"/>
      <c r="N24" s="9"/>
      <c r="O24" s="9"/>
      <c r="Q24" s="2"/>
      <c r="R24" s="9"/>
      <c r="S24" s="9"/>
      <c r="T24" s="9"/>
      <c r="U24" s="10"/>
    </row>
    <row r="25" spans="1:25" x14ac:dyDescent="0.4">
      <c r="L25" s="2"/>
      <c r="M25" s="9"/>
      <c r="N25" s="9"/>
      <c r="O25" s="9"/>
      <c r="Q25" s="2"/>
      <c r="R25" s="11"/>
      <c r="S25" s="9"/>
      <c r="T25" s="9"/>
      <c r="U25" s="10"/>
    </row>
    <row r="26" spans="1:25" x14ac:dyDescent="0.4">
      <c r="L26" s="2"/>
      <c r="M26" s="11"/>
      <c r="N26" s="9"/>
      <c r="O26" s="9"/>
      <c r="Q26" s="2"/>
      <c r="R26" s="11"/>
      <c r="S26" s="9"/>
      <c r="T26" s="9"/>
      <c r="U26" s="10"/>
    </row>
    <row r="27" spans="1:25" x14ac:dyDescent="0.4">
      <c r="L27" s="2"/>
      <c r="M27" s="11"/>
      <c r="N27" s="9"/>
      <c r="O27" s="9"/>
      <c r="Q27" s="2"/>
      <c r="R27" s="10"/>
      <c r="S27" s="10"/>
      <c r="T27" s="10"/>
      <c r="U27" s="10"/>
    </row>
    <row r="28" spans="1:25" x14ac:dyDescent="0.4">
      <c r="L28" s="2"/>
      <c r="M28" s="10"/>
      <c r="N28" s="10"/>
      <c r="O28" s="10"/>
      <c r="Q28" s="2"/>
      <c r="R28" s="9"/>
      <c r="S28" s="9"/>
      <c r="T28" s="9"/>
    </row>
    <row r="29" spans="1:25" x14ac:dyDescent="0.4">
      <c r="L29" s="2"/>
      <c r="M29" s="10"/>
      <c r="N29" s="10"/>
      <c r="O29" s="10"/>
      <c r="Q29" s="2"/>
      <c r="R29" s="9"/>
      <c r="S29" s="9"/>
      <c r="T29" s="9"/>
    </row>
    <row r="30" spans="1:25" x14ac:dyDescent="0.4">
      <c r="L30" s="2"/>
      <c r="M30" s="9"/>
      <c r="N30" s="9"/>
      <c r="O30" s="9"/>
    </row>
    <row r="31" spans="1:25" x14ac:dyDescent="0.4">
      <c r="R31" s="7"/>
      <c r="S31" s="7"/>
      <c r="T31" s="2"/>
      <c r="U31" s="8"/>
    </row>
    <row r="32" spans="1:25" x14ac:dyDescent="0.4">
      <c r="N32" s="7"/>
      <c r="O32" s="2"/>
      <c r="Q32" s="2"/>
      <c r="R32" s="2"/>
      <c r="S32" s="2"/>
      <c r="T32" s="2"/>
      <c r="U32" s="8"/>
    </row>
    <row r="33" spans="7:21" x14ac:dyDescent="0.4">
      <c r="L33" s="2"/>
      <c r="M33" s="2"/>
      <c r="N33" s="2"/>
      <c r="O33" s="2"/>
      <c r="Q33" s="2"/>
      <c r="R33" s="9"/>
      <c r="S33" s="9"/>
      <c r="T33" s="9"/>
      <c r="U33" s="10"/>
    </row>
    <row r="34" spans="7:21" x14ac:dyDescent="0.4">
      <c r="L34" s="2"/>
      <c r="M34" s="9"/>
      <c r="N34" s="9"/>
      <c r="O34" s="9"/>
      <c r="Q34" s="2"/>
      <c r="R34" s="9"/>
      <c r="S34" s="9"/>
      <c r="T34" s="9"/>
      <c r="U34" s="10"/>
    </row>
    <row r="35" spans="7:21" x14ac:dyDescent="0.4">
      <c r="L35" s="2"/>
      <c r="M35" s="9"/>
      <c r="N35" s="9"/>
      <c r="O35" s="9"/>
      <c r="Q35" s="2"/>
      <c r="R35" s="11"/>
      <c r="S35" s="9"/>
      <c r="T35" s="9"/>
      <c r="U35" s="10"/>
    </row>
    <row r="36" spans="7:21" x14ac:dyDescent="0.4">
      <c r="L36" s="2"/>
      <c r="M36" s="11"/>
      <c r="N36" s="9"/>
      <c r="O36" s="9"/>
      <c r="Q36" s="2"/>
      <c r="R36" s="11"/>
      <c r="S36" s="9"/>
      <c r="T36" s="9"/>
      <c r="U36" s="10"/>
    </row>
    <row r="37" spans="7:21" x14ac:dyDescent="0.4">
      <c r="L37" s="2"/>
      <c r="M37" s="11"/>
      <c r="N37" s="9"/>
      <c r="O37" s="9"/>
      <c r="Q37" s="2"/>
      <c r="R37" s="10"/>
      <c r="S37" s="10"/>
      <c r="T37" s="10"/>
      <c r="U37" s="10"/>
    </row>
    <row r="38" spans="7:21" x14ac:dyDescent="0.4">
      <c r="G38" s="25"/>
      <c r="H38" s="23"/>
      <c r="L38" s="2"/>
      <c r="M38" s="10"/>
      <c r="N38" s="10"/>
      <c r="O38" s="10"/>
      <c r="Q38" s="2"/>
      <c r="R38" s="9"/>
      <c r="S38" s="9"/>
      <c r="T38" s="9"/>
    </row>
    <row r="39" spans="7:21" x14ac:dyDescent="0.4">
      <c r="G39" s="25"/>
      <c r="H39" s="23"/>
      <c r="L39" s="2"/>
      <c r="M39" s="9"/>
      <c r="N39" s="9"/>
      <c r="O39" s="9"/>
    </row>
    <row r="40" spans="7:21" x14ac:dyDescent="0.4">
      <c r="G40" s="25"/>
      <c r="H40" s="23"/>
      <c r="S40" s="7"/>
      <c r="T40" s="2"/>
      <c r="U40" s="8"/>
    </row>
    <row r="41" spans="7:21" x14ac:dyDescent="0.4">
      <c r="G41" s="25"/>
      <c r="H41" s="23"/>
      <c r="N41" s="7"/>
      <c r="O41" s="2"/>
      <c r="Q41" s="2"/>
      <c r="R41" s="2"/>
      <c r="S41" s="2"/>
      <c r="T41" s="2"/>
      <c r="U41" s="8"/>
    </row>
    <row r="42" spans="7:21" x14ac:dyDescent="0.4">
      <c r="G42" s="25"/>
      <c r="H42" s="23"/>
      <c r="L42" s="2"/>
      <c r="M42" s="2"/>
      <c r="N42" s="2"/>
      <c r="O42" s="2"/>
      <c r="Q42" s="2"/>
      <c r="R42" s="9"/>
      <c r="S42" s="9"/>
      <c r="T42" s="9"/>
      <c r="U42" s="10"/>
    </row>
    <row r="43" spans="7:21" x14ac:dyDescent="0.4">
      <c r="G43" s="25"/>
      <c r="H43" s="23"/>
      <c r="L43" s="2"/>
      <c r="M43" s="9"/>
      <c r="N43" s="9"/>
      <c r="O43" s="9"/>
      <c r="Q43" s="2"/>
      <c r="R43" s="9"/>
      <c r="S43" s="9"/>
      <c r="T43" s="9"/>
      <c r="U43" s="10"/>
    </row>
    <row r="44" spans="7:21" x14ac:dyDescent="0.4">
      <c r="L44" s="2"/>
      <c r="M44" s="9"/>
      <c r="N44" s="9"/>
      <c r="O44" s="9"/>
      <c r="Q44" s="2"/>
      <c r="R44" s="11"/>
      <c r="S44" s="9"/>
      <c r="T44" s="9"/>
      <c r="U44" s="10"/>
    </row>
    <row r="45" spans="7:21" x14ac:dyDescent="0.4">
      <c r="L45" s="2"/>
      <c r="M45" s="11"/>
      <c r="N45" s="9"/>
      <c r="O45" s="9"/>
      <c r="Q45" s="2"/>
      <c r="R45" s="11"/>
      <c r="S45" s="9"/>
      <c r="T45" s="9"/>
      <c r="U45" s="10"/>
    </row>
    <row r="46" spans="7:21" x14ac:dyDescent="0.4">
      <c r="L46" s="2"/>
      <c r="M46" s="11"/>
      <c r="N46" s="9"/>
      <c r="O46" s="9"/>
      <c r="Q46" s="2"/>
      <c r="R46" s="10"/>
      <c r="S46" s="10"/>
      <c r="T46" s="10"/>
      <c r="U46" s="10"/>
    </row>
    <row r="47" spans="7:21" x14ac:dyDescent="0.4">
      <c r="L47" s="2"/>
      <c r="M47" s="10"/>
      <c r="N47" s="10"/>
      <c r="O47" s="10"/>
      <c r="Q47" s="2"/>
      <c r="R47" s="9"/>
      <c r="S47" s="9"/>
      <c r="T47" s="9"/>
    </row>
    <row r="48" spans="7:21" x14ac:dyDescent="0.4">
      <c r="L48" s="2"/>
      <c r="M48" s="9"/>
      <c r="N48" s="9"/>
      <c r="O48" s="9"/>
    </row>
    <row r="49" spans="12:21" x14ac:dyDescent="0.4">
      <c r="S49" s="7"/>
      <c r="T49" s="2"/>
      <c r="U49" s="8"/>
    </row>
    <row r="50" spans="12:21" x14ac:dyDescent="0.4">
      <c r="N50" s="7"/>
      <c r="O50" s="2"/>
      <c r="Q50" s="2"/>
      <c r="R50" s="2"/>
      <c r="S50" s="2"/>
      <c r="T50" s="2"/>
      <c r="U50" s="8"/>
    </row>
    <row r="51" spans="12:21" x14ac:dyDescent="0.4">
      <c r="L51" s="2"/>
      <c r="M51" s="2"/>
      <c r="N51" s="2"/>
      <c r="O51" s="2"/>
      <c r="Q51" s="2"/>
      <c r="R51" s="9"/>
      <c r="S51" s="9"/>
      <c r="T51" s="9"/>
      <c r="U51" s="10"/>
    </row>
    <row r="52" spans="12:21" x14ac:dyDescent="0.4">
      <c r="L52" s="2"/>
      <c r="M52" s="9"/>
      <c r="N52" s="9"/>
      <c r="O52" s="9"/>
      <c r="Q52" s="2"/>
      <c r="R52" s="9"/>
      <c r="S52" s="9"/>
      <c r="T52" s="9"/>
      <c r="U52" s="10"/>
    </row>
    <row r="53" spans="12:21" x14ac:dyDescent="0.4">
      <c r="L53" s="2"/>
      <c r="M53" s="9"/>
      <c r="N53" s="9"/>
      <c r="O53" s="9"/>
      <c r="Q53" s="2"/>
      <c r="R53" s="11"/>
      <c r="S53" s="9"/>
      <c r="T53" s="9"/>
      <c r="U53" s="10"/>
    </row>
    <row r="54" spans="12:21" x14ac:dyDescent="0.4">
      <c r="L54" s="2"/>
      <c r="M54" s="11"/>
      <c r="N54" s="9"/>
      <c r="O54" s="9"/>
      <c r="Q54" s="2"/>
      <c r="R54" s="11"/>
      <c r="S54" s="9"/>
      <c r="T54" s="9"/>
      <c r="U54" s="10"/>
    </row>
    <row r="55" spans="12:21" x14ac:dyDescent="0.4">
      <c r="L55" s="2"/>
      <c r="M55" s="11"/>
      <c r="N55" s="9"/>
      <c r="O55" s="9"/>
      <c r="Q55" s="2"/>
      <c r="R55" s="10"/>
      <c r="S55" s="10"/>
      <c r="T55" s="10"/>
      <c r="U55" s="10"/>
    </row>
    <row r="56" spans="12:21" x14ac:dyDescent="0.4">
      <c r="L56" s="2"/>
      <c r="M56" s="10"/>
      <c r="N56" s="10"/>
      <c r="O56" s="10"/>
      <c r="Q56" s="2"/>
      <c r="R56" s="9"/>
      <c r="S56" s="9"/>
      <c r="T56" s="9"/>
    </row>
    <row r="57" spans="12:21" x14ac:dyDescent="0.4">
      <c r="L57" s="2"/>
      <c r="M57" s="9"/>
      <c r="N57" s="9"/>
      <c r="O57" s="9"/>
    </row>
    <row r="59" spans="12:21" x14ac:dyDescent="0.4">
      <c r="N59" s="7"/>
      <c r="O59" s="2"/>
    </row>
    <row r="60" spans="12:21" x14ac:dyDescent="0.4">
      <c r="L60" s="2"/>
      <c r="M60" s="2"/>
      <c r="N60" s="2"/>
      <c r="O60" s="2"/>
    </row>
    <row r="61" spans="12:21" x14ac:dyDescent="0.4">
      <c r="L61" s="2"/>
      <c r="M61" s="9"/>
      <c r="N61" s="9"/>
      <c r="O61" s="9"/>
    </row>
    <row r="62" spans="12:21" x14ac:dyDescent="0.4">
      <c r="L62" s="2"/>
      <c r="M62" s="9"/>
      <c r="N62" s="9"/>
      <c r="O62" s="9"/>
    </row>
    <row r="63" spans="12:21" x14ac:dyDescent="0.4">
      <c r="L63" s="2"/>
      <c r="M63" s="11"/>
      <c r="N63" s="9"/>
      <c r="O63" s="9"/>
    </row>
    <row r="64" spans="12:21" x14ac:dyDescent="0.4">
      <c r="L64" s="2"/>
      <c r="M64" s="11"/>
      <c r="N64" s="9"/>
      <c r="O64" s="9"/>
    </row>
    <row r="65" spans="12:15" x14ac:dyDescent="0.4">
      <c r="L65" s="2"/>
      <c r="M65" s="10"/>
      <c r="N65" s="10"/>
      <c r="O65" s="10"/>
    </row>
    <row r="66" spans="12:15" x14ac:dyDescent="0.4">
      <c r="L66" s="2"/>
      <c r="M66" s="9"/>
      <c r="N66" s="9"/>
      <c r="O66" s="9"/>
    </row>
    <row r="68" spans="12:15" x14ac:dyDescent="0.4">
      <c r="N68" s="7"/>
      <c r="O68" s="2"/>
    </row>
    <row r="69" spans="12:15" x14ac:dyDescent="0.4">
      <c r="L69" s="2"/>
      <c r="M69" s="2"/>
      <c r="N69" s="2"/>
      <c r="O69" s="2"/>
    </row>
    <row r="70" spans="12:15" x14ac:dyDescent="0.4">
      <c r="L70" s="2"/>
      <c r="M70" s="9"/>
      <c r="N70" s="9"/>
      <c r="O70" s="9"/>
    </row>
    <row r="71" spans="12:15" x14ac:dyDescent="0.4">
      <c r="L71" s="2"/>
      <c r="M71" s="9"/>
      <c r="N71" s="9"/>
      <c r="O71" s="9"/>
    </row>
    <row r="72" spans="12:15" x14ac:dyDescent="0.4">
      <c r="L72" s="2"/>
      <c r="M72" s="11"/>
      <c r="N72" s="9"/>
      <c r="O72" s="9"/>
    </row>
    <row r="73" spans="12:15" x14ac:dyDescent="0.4">
      <c r="L73" s="2"/>
      <c r="M73" s="11"/>
      <c r="N73" s="9"/>
      <c r="O73" s="9"/>
    </row>
    <row r="74" spans="12:15" x14ac:dyDescent="0.4">
      <c r="L74" s="2"/>
      <c r="M74" s="10"/>
      <c r="N74" s="10"/>
      <c r="O74" s="10"/>
    </row>
    <row r="75" spans="12:15" x14ac:dyDescent="0.4">
      <c r="L75" s="2"/>
      <c r="M75" s="9"/>
      <c r="N75" s="9"/>
      <c r="O75" s="9"/>
    </row>
  </sheetData>
  <sheetProtection sheet="1" objects="1" scenarios="1"/>
  <customSheetViews>
    <customSheetView guid="{E7943FFA-FAF7-4133-83A5-B046177A3B6E}" hiddenColumns="1">
      <selection activeCell="B3" sqref="B3"/>
      <pageMargins left="0.23622047244094491" right="0.23622047244094491" top="0.74803149606299213" bottom="0.74803149606299213" header="0.31496062992125984" footer="0.31496062992125984"/>
      <printOptions horizontalCentered="1" verticalCentered="1"/>
      <pageSetup paperSize="9" scale="83" orientation="landscape" r:id="rId1"/>
    </customSheetView>
  </customSheetViews>
  <mergeCells count="28">
    <mergeCell ref="H16:I16"/>
    <mergeCell ref="H17:I17"/>
    <mergeCell ref="H14:I14"/>
    <mergeCell ref="F2:I2"/>
    <mergeCell ref="H9:I9"/>
    <mergeCell ref="F6:I6"/>
    <mergeCell ref="F7:I7"/>
    <mergeCell ref="H15:I15"/>
    <mergeCell ref="F3:H3"/>
    <mergeCell ref="F4:H4"/>
    <mergeCell ref="F5:H5"/>
    <mergeCell ref="H10:I10"/>
    <mergeCell ref="H11:I11"/>
    <mergeCell ref="H12:I12"/>
    <mergeCell ref="D15:E15"/>
    <mergeCell ref="D16:E16"/>
    <mergeCell ref="D17:E17"/>
    <mergeCell ref="B2:E2"/>
    <mergeCell ref="B7:E7"/>
    <mergeCell ref="D9:E9"/>
    <mergeCell ref="D14:E14"/>
    <mergeCell ref="D10:E10"/>
    <mergeCell ref="D11:E11"/>
    <mergeCell ref="D12:E12"/>
    <mergeCell ref="B3:D3"/>
    <mergeCell ref="B4:D4"/>
    <mergeCell ref="B5:D5"/>
    <mergeCell ref="B6:E6"/>
  </mergeCells>
  <phoneticPr fontId="2"/>
  <dataValidations count="1">
    <dataValidation imeMode="halfAlpha" allowBlank="1" showInputMessage="1" showErrorMessage="1" sqref="F3:H5 F6:I7 D10:F12 H10:I12 D15:F17 H15:I17 B10:B12 B15:B17"/>
  </dataValidations>
  <printOptions horizontalCentered="1" verticalCentered="1"/>
  <pageMargins left="0.39370078740157483" right="0.39370078740157483" top="0.74803149606299213" bottom="0.74803149606299213" header="0.31496062992125984" footer="0.31496062992125984"/>
  <pageSetup paperSize="9" scale="6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view="pageBreakPreview" zoomScale="80" zoomScaleNormal="100" zoomScaleSheetLayoutView="80" workbookViewId="0">
      <selection activeCell="S20" sqref="S20"/>
    </sheetView>
  </sheetViews>
  <sheetFormatPr defaultRowHeight="18.75" x14ac:dyDescent="0.4"/>
  <cols>
    <col min="1" max="1" width="36.5" bestFit="1" customWidth="1"/>
    <col min="2" max="2" width="10.5" customWidth="1"/>
    <col min="3" max="3" width="3.375" bestFit="1" customWidth="1"/>
    <col min="4" max="4" width="7.75" customWidth="1"/>
    <col min="5" max="5" width="3.375" bestFit="1" customWidth="1"/>
    <col min="6" max="6" width="3.5" customWidth="1"/>
    <col min="7" max="7" width="25.5" bestFit="1" customWidth="1"/>
    <col min="8" max="9" width="13.125" customWidth="1"/>
    <col min="10" max="10" width="3.375" bestFit="1" customWidth="1"/>
    <col min="12" max="12" width="2" customWidth="1"/>
    <col min="13" max="13" width="13.625" customWidth="1"/>
    <col min="14" max="14" width="11" customWidth="1"/>
    <col min="15" max="15" width="11.5" bestFit="1" customWidth="1"/>
    <col min="16" max="16" width="8.875" customWidth="1"/>
    <col min="17" max="17" width="17.375" bestFit="1" customWidth="1"/>
    <col min="18" max="19" width="17.25" bestFit="1" customWidth="1"/>
    <col min="20" max="20" width="5.125" customWidth="1"/>
    <col min="21" max="21" width="26.75" bestFit="1" customWidth="1"/>
    <col min="22" max="23" width="27.875" bestFit="1" customWidth="1"/>
  </cols>
  <sheetData>
    <row r="1" spans="1:25" ht="18.75" customHeight="1" x14ac:dyDescent="0.4">
      <c r="A1" s="191" t="s">
        <v>33</v>
      </c>
      <c r="B1" s="191"/>
      <c r="C1" s="191"/>
      <c r="D1" s="191"/>
      <c r="E1" s="191"/>
      <c r="F1" s="191"/>
      <c r="G1" s="191"/>
      <c r="H1" s="191"/>
      <c r="I1" s="191"/>
      <c r="J1" s="191"/>
      <c r="K1" s="191"/>
      <c r="L1" s="191"/>
      <c r="M1" s="191"/>
      <c r="N1" s="191"/>
      <c r="O1" s="191"/>
    </row>
    <row r="2" spans="1:25" ht="19.5" customHeight="1" thickBot="1" x14ac:dyDescent="0.45">
      <c r="A2" s="191"/>
      <c r="B2" s="191"/>
      <c r="C2" s="191"/>
      <c r="D2" s="191"/>
      <c r="E2" s="191"/>
      <c r="F2" s="191"/>
      <c r="G2" s="191"/>
      <c r="H2" s="191"/>
      <c r="I2" s="191"/>
      <c r="J2" s="191"/>
      <c r="K2" s="191"/>
      <c r="L2" s="191"/>
      <c r="M2" s="191"/>
      <c r="N2" s="191"/>
      <c r="O2" s="191"/>
    </row>
    <row r="3" spans="1:25" x14ac:dyDescent="0.4">
      <c r="A3" s="27" t="s">
        <v>29</v>
      </c>
      <c r="B3" s="192"/>
      <c r="C3" s="193"/>
      <c r="D3" s="193"/>
      <c r="E3" s="193"/>
      <c r="F3" s="26"/>
      <c r="G3" s="194"/>
      <c r="H3" s="196"/>
      <c r="I3" s="197"/>
      <c r="J3" s="197"/>
      <c r="K3" s="197"/>
      <c r="L3" s="197"/>
      <c r="M3" s="197"/>
      <c r="N3" s="197"/>
      <c r="O3" s="198"/>
    </row>
    <row r="4" spans="1:25" ht="18.75" customHeight="1" x14ac:dyDescent="0.4">
      <c r="A4" s="28" t="s">
        <v>60</v>
      </c>
      <c r="B4" s="199">
        <f>[1]入力シート!B4</f>
        <v>138.5</v>
      </c>
      <c r="C4" s="199"/>
      <c r="D4" s="200"/>
      <c r="E4" s="29" t="s">
        <v>2</v>
      </c>
      <c r="F4" s="26"/>
      <c r="G4" s="195"/>
      <c r="H4" s="30" t="s">
        <v>8</v>
      </c>
      <c r="I4" s="30" t="s">
        <v>8</v>
      </c>
      <c r="J4" s="201" t="s">
        <v>9</v>
      </c>
      <c r="K4" s="201"/>
      <c r="L4" s="201"/>
      <c r="M4" s="84" t="s">
        <v>9</v>
      </c>
      <c r="N4" s="202" t="s">
        <v>10</v>
      </c>
      <c r="O4" s="203"/>
    </row>
    <row r="5" spans="1:25" x14ac:dyDescent="0.4">
      <c r="A5" s="28" t="s">
        <v>59</v>
      </c>
      <c r="B5" s="199">
        <f>[1]入力シート!B5</f>
        <v>123</v>
      </c>
      <c r="C5" s="199"/>
      <c r="D5" s="200"/>
      <c r="E5" s="29" t="s">
        <v>2</v>
      </c>
      <c r="F5" s="26"/>
      <c r="G5" s="31" t="s">
        <v>12</v>
      </c>
      <c r="H5" s="84" t="s">
        <v>4</v>
      </c>
      <c r="I5" s="84" t="s">
        <v>51</v>
      </c>
      <c r="J5" s="201" t="s">
        <v>52</v>
      </c>
      <c r="K5" s="201"/>
      <c r="L5" s="201"/>
      <c r="M5" s="84" t="s">
        <v>53</v>
      </c>
      <c r="N5" s="32" t="s">
        <v>54</v>
      </c>
      <c r="O5" s="73" t="s">
        <v>55</v>
      </c>
    </row>
    <row r="6" spans="1:25" x14ac:dyDescent="0.4">
      <c r="A6" s="33" t="s">
        <v>15</v>
      </c>
      <c r="B6" s="199">
        <f>[1]入力シート!B6</f>
        <v>85</v>
      </c>
      <c r="C6" s="199"/>
      <c r="D6" s="200"/>
      <c r="E6" s="29" t="s">
        <v>70</v>
      </c>
      <c r="F6" s="26"/>
      <c r="G6" s="34" t="s">
        <v>13</v>
      </c>
      <c r="H6" s="35">
        <f>($B$4*$B$6*1000)*1.08</f>
        <v>12714300</v>
      </c>
      <c r="I6" s="35">
        <f>($B$4*$B$6*1000)*1.08</f>
        <v>12714300</v>
      </c>
      <c r="J6" s="206">
        <f>($B$4*$B$6*1000)*1.1</f>
        <v>12949750.000000002</v>
      </c>
      <c r="K6" s="206">
        <f t="shared" ref="K6:L6" si="0">($B$4*$B$6*1000)*1.08</f>
        <v>12714300</v>
      </c>
      <c r="L6" s="206">
        <f t="shared" si="0"/>
        <v>12714300</v>
      </c>
      <c r="M6" s="81">
        <f>($B$4*$B$6*1000)*1.1</f>
        <v>12949750.000000002</v>
      </c>
      <c r="N6" s="36"/>
      <c r="O6" s="74"/>
    </row>
    <row r="7" spans="1:25" x14ac:dyDescent="0.4">
      <c r="A7" s="28" t="s">
        <v>1</v>
      </c>
      <c r="B7" s="207">
        <f>[1]入力シート!B7</f>
        <v>1.0699999999999999E-2</v>
      </c>
      <c r="C7" s="207"/>
      <c r="D7" s="208"/>
      <c r="E7" s="29"/>
      <c r="F7" s="26"/>
      <c r="G7" s="31" t="s">
        <v>14</v>
      </c>
      <c r="H7" s="35">
        <f>$B$4*$B$6*1000*8%</f>
        <v>941800</v>
      </c>
      <c r="I7" s="35">
        <f>$B$4*$B$6*1000*8%</f>
        <v>941800</v>
      </c>
      <c r="J7" s="206">
        <f>$B$4*$B$6*1000*10%</f>
        <v>1177250</v>
      </c>
      <c r="K7" s="206">
        <f t="shared" ref="K7:L7" si="1">$B$4*$B$6*1000*8%</f>
        <v>941800</v>
      </c>
      <c r="L7" s="206">
        <f t="shared" si="1"/>
        <v>941800</v>
      </c>
      <c r="M7" s="81">
        <f>$B$4*$B$6*1000*10%</f>
        <v>1177250</v>
      </c>
      <c r="N7" s="79"/>
      <c r="O7" s="80"/>
      <c r="U7" s="2"/>
    </row>
    <row r="8" spans="1:25" x14ac:dyDescent="0.4">
      <c r="A8" s="28" t="s">
        <v>0</v>
      </c>
      <c r="B8" s="207">
        <f>[1]入力シート!B8</f>
        <v>2.0899999999999998E-2</v>
      </c>
      <c r="C8" s="207"/>
      <c r="D8" s="208"/>
      <c r="E8" s="29"/>
      <c r="F8" s="26"/>
      <c r="G8" s="31" t="s">
        <v>63</v>
      </c>
      <c r="H8" s="81" t="s">
        <v>71</v>
      </c>
      <c r="I8" s="35">
        <f>($B$4*($B$6*1000)*D$11)*1.08</f>
        <v>5746863.6000000006</v>
      </c>
      <c r="J8" s="209">
        <f>($B$4*($B$6*1000)*D$12)*1.1</f>
        <v>8624533.5</v>
      </c>
      <c r="K8" s="210">
        <f t="shared" ref="K8:L8" si="2">($B$4*($B$6*1000)*F$11)*1.08</f>
        <v>0</v>
      </c>
      <c r="L8" s="211" t="e">
        <f t="shared" si="2"/>
        <v>#VALUE!</v>
      </c>
      <c r="M8" s="81">
        <f>($B$4*($B$6*1000)*D$13)*1.1</f>
        <v>11654775.000000002</v>
      </c>
      <c r="N8" s="79"/>
      <c r="O8" s="80"/>
      <c r="U8" s="2"/>
    </row>
    <row r="9" spans="1:25" x14ac:dyDescent="0.4">
      <c r="A9" s="38"/>
      <c r="B9" s="38"/>
      <c r="C9" s="39"/>
      <c r="D9" s="40"/>
      <c r="E9" s="41"/>
      <c r="F9" s="26"/>
      <c r="G9" s="34" t="s">
        <v>23</v>
      </c>
      <c r="H9" s="81" t="s">
        <v>71</v>
      </c>
      <c r="I9" s="35">
        <f>SUM(I10:I11)</f>
        <v>88866.050592240004</v>
      </c>
      <c r="J9" s="206">
        <f t="shared" ref="J9:L9" si="3">SUM(J10:J11)</f>
        <v>136267.62929999997</v>
      </c>
      <c r="K9" s="206">
        <f t="shared" si="3"/>
        <v>0</v>
      </c>
      <c r="L9" s="206" t="e">
        <f t="shared" si="3"/>
        <v>#VALUE!</v>
      </c>
      <c r="M9" s="81">
        <f>SUM(M10:M11)</f>
        <v>184145.44500000001</v>
      </c>
      <c r="N9" s="37"/>
      <c r="O9" s="75"/>
      <c r="R9" s="2"/>
    </row>
    <row r="10" spans="1:25" x14ac:dyDescent="0.4">
      <c r="A10" s="43" t="s">
        <v>30</v>
      </c>
      <c r="B10" s="44" t="s">
        <v>37</v>
      </c>
      <c r="C10" s="45" t="s">
        <v>72</v>
      </c>
      <c r="D10" s="212" t="s">
        <v>38</v>
      </c>
      <c r="E10" s="201"/>
      <c r="F10" s="26"/>
      <c r="G10" s="42" t="s">
        <v>24</v>
      </c>
      <c r="H10" s="83" t="s">
        <v>71</v>
      </c>
      <c r="I10" s="35">
        <f>(I8*B16)*B7</f>
        <v>32774.937797160004</v>
      </c>
      <c r="J10" s="206">
        <f>(J8*B17)*B7</f>
        <v>46141.254224999997</v>
      </c>
      <c r="K10" s="206">
        <f t="shared" ref="K10:L10" si="4">(K8*D16)*D7</f>
        <v>0</v>
      </c>
      <c r="L10" s="206" t="e">
        <f t="shared" si="4"/>
        <v>#VALUE!</v>
      </c>
      <c r="M10" s="81">
        <f>(M8*B18)*B7</f>
        <v>62353.046250000007</v>
      </c>
      <c r="N10" s="35">
        <f>J10-I10</f>
        <v>13366.316427839993</v>
      </c>
      <c r="O10" s="76">
        <f>M10-I10</f>
        <v>29578.108452840002</v>
      </c>
      <c r="P10" s="3"/>
      <c r="Q10" s="3"/>
      <c r="R10" s="17"/>
      <c r="S10" s="3"/>
      <c r="T10" s="3"/>
      <c r="U10" s="17"/>
      <c r="V10" s="3"/>
      <c r="W10" s="3"/>
      <c r="X10" s="3"/>
      <c r="Y10" s="3"/>
    </row>
    <row r="11" spans="1:25" x14ac:dyDescent="0.4">
      <c r="A11" s="46" t="s">
        <v>73</v>
      </c>
      <c r="B11" s="62">
        <f>[1]入力シート!B11</f>
        <v>0.54800000000000004</v>
      </c>
      <c r="C11" s="47" t="s">
        <v>72</v>
      </c>
      <c r="D11" s="204">
        <f>[1]入力シート!D11</f>
        <v>0.45200000000000001</v>
      </c>
      <c r="E11" s="205"/>
      <c r="F11" s="26"/>
      <c r="G11" s="42" t="s">
        <v>25</v>
      </c>
      <c r="H11" s="83" t="s">
        <v>5</v>
      </c>
      <c r="I11" s="35">
        <f>(I8*D16)*B8</f>
        <v>56091.112795080007</v>
      </c>
      <c r="J11" s="206">
        <f>(J8*D17)*B8</f>
        <v>90126.375074999989</v>
      </c>
      <c r="K11" s="206">
        <f t="shared" ref="K11:L11" si="5">(K8*F16)*D8</f>
        <v>0</v>
      </c>
      <c r="L11" s="206" t="e">
        <f t="shared" si="5"/>
        <v>#VALUE!</v>
      </c>
      <c r="M11" s="81">
        <f>(M8*D18)*B8</f>
        <v>121792.39875000001</v>
      </c>
      <c r="N11" s="35">
        <f>J11-I11</f>
        <v>34035.262279919982</v>
      </c>
      <c r="O11" s="76">
        <f>M11-I11</f>
        <v>65701.285954919993</v>
      </c>
      <c r="P11" s="3"/>
      <c r="Q11" s="3"/>
      <c r="R11" s="3"/>
      <c r="S11" s="3"/>
      <c r="T11" s="3"/>
      <c r="U11" s="3"/>
      <c r="V11" s="3"/>
      <c r="W11" s="3"/>
      <c r="X11" s="3"/>
      <c r="Y11" s="3"/>
    </row>
    <row r="12" spans="1:25" x14ac:dyDescent="0.4">
      <c r="A12" s="46" t="s">
        <v>17</v>
      </c>
      <c r="B12" s="62">
        <f>[1]入力シート!B12</f>
        <v>0.33400000000000002</v>
      </c>
      <c r="C12" s="47" t="s">
        <v>72</v>
      </c>
      <c r="D12" s="204">
        <f>[1]入力シート!D12</f>
        <v>0.66600000000000004</v>
      </c>
      <c r="E12" s="205"/>
      <c r="F12" s="26"/>
      <c r="G12" s="34" t="s">
        <v>7</v>
      </c>
      <c r="H12" s="35">
        <f>$B$5*$B$6*1000</f>
        <v>10455000</v>
      </c>
      <c r="I12" s="35">
        <f t="shared" ref="I12:M12" si="6">$B$5*$B$6*1000</f>
        <v>10455000</v>
      </c>
      <c r="J12" s="214">
        <f t="shared" si="6"/>
        <v>10455000</v>
      </c>
      <c r="K12" s="214">
        <f t="shared" si="6"/>
        <v>10455000</v>
      </c>
      <c r="L12" s="214">
        <f t="shared" si="6"/>
        <v>10455000</v>
      </c>
      <c r="M12" s="85">
        <f t="shared" si="6"/>
        <v>10455000</v>
      </c>
      <c r="N12" s="48"/>
      <c r="O12" s="77"/>
      <c r="P12" s="3"/>
      <c r="Q12" s="12">
        <f>I13-J13</f>
        <v>47401.578707758337</v>
      </c>
      <c r="R12" s="12">
        <f>I13-M13</f>
        <v>95279.394407758489</v>
      </c>
      <c r="S12" s="3"/>
      <c r="T12" s="3"/>
      <c r="U12" s="3"/>
      <c r="V12" s="3"/>
      <c r="W12" s="3"/>
      <c r="X12" s="3"/>
      <c r="Y12" s="3"/>
    </row>
    <row r="13" spans="1:25" ht="19.5" thickBot="1" x14ac:dyDescent="0.45">
      <c r="A13" s="46" t="s">
        <v>18</v>
      </c>
      <c r="B13" s="62">
        <f>[1]入力シート!B13</f>
        <v>0.1</v>
      </c>
      <c r="C13" s="47" t="s">
        <v>72</v>
      </c>
      <c r="D13" s="204">
        <f>[1]入力シート!D13</f>
        <v>0.9</v>
      </c>
      <c r="E13" s="205"/>
      <c r="F13" s="26"/>
      <c r="G13" s="69" t="s">
        <v>11</v>
      </c>
      <c r="H13" s="70">
        <f>H6-H7-H12</f>
        <v>1317500</v>
      </c>
      <c r="I13" s="70">
        <f>I6-I7-I9-I12</f>
        <v>1228633.9494077601</v>
      </c>
      <c r="J13" s="215">
        <f t="shared" ref="J13:M13" si="7">J6-J7-J9-J12</f>
        <v>1181232.3707000017</v>
      </c>
      <c r="K13" s="216">
        <f t="shared" si="7"/>
        <v>1317500</v>
      </c>
      <c r="L13" s="217" t="e">
        <f t="shared" si="7"/>
        <v>#VALUE!</v>
      </c>
      <c r="M13" s="71">
        <f t="shared" si="7"/>
        <v>1133354.5550000016</v>
      </c>
      <c r="N13" s="72">
        <f>J13-I13</f>
        <v>-47401.578707758337</v>
      </c>
      <c r="O13" s="78">
        <f>M13-I13</f>
        <v>-95279.394407758489</v>
      </c>
      <c r="P13" s="3"/>
      <c r="Q13" s="134">
        <f>Q12*12</f>
        <v>568818.94449310005</v>
      </c>
      <c r="R13" s="134">
        <f>R12*12</f>
        <v>1143352.7328931019</v>
      </c>
      <c r="S13" s="3"/>
      <c r="T13" s="3"/>
      <c r="U13" s="17"/>
      <c r="V13" s="17"/>
      <c r="W13" s="17"/>
      <c r="X13" s="3"/>
      <c r="Y13" s="3"/>
    </row>
    <row r="14" spans="1:25" ht="19.5" customHeight="1" x14ac:dyDescent="0.4">
      <c r="A14" s="51"/>
      <c r="B14" s="52"/>
      <c r="C14" s="53"/>
      <c r="D14" s="54"/>
      <c r="E14" s="54"/>
      <c r="F14" s="26"/>
      <c r="G14" s="26"/>
      <c r="H14" s="26"/>
      <c r="I14" s="26"/>
      <c r="J14" s="26"/>
      <c r="K14" s="26"/>
      <c r="L14" s="26"/>
      <c r="M14" s="26"/>
      <c r="N14" s="49"/>
      <c r="O14" s="50"/>
      <c r="P14" s="3"/>
      <c r="Q14" s="135">
        <f>(I13-M13)/(B6*1000)</f>
        <v>1.1209340518559823</v>
      </c>
      <c r="R14" s="3"/>
      <c r="S14" s="12"/>
      <c r="T14" s="3"/>
      <c r="U14" s="12"/>
      <c r="V14" s="12"/>
      <c r="W14" s="12"/>
      <c r="X14" s="3"/>
      <c r="Y14" s="3"/>
    </row>
    <row r="15" spans="1:25" ht="19.5" customHeight="1" x14ac:dyDescent="0.4">
      <c r="A15" s="46" t="s">
        <v>32</v>
      </c>
      <c r="B15" s="64" t="s">
        <v>48</v>
      </c>
      <c r="C15" s="47" t="s">
        <v>31</v>
      </c>
      <c r="D15" s="218" t="s">
        <v>49</v>
      </c>
      <c r="E15" s="219"/>
      <c r="F15" s="26"/>
      <c r="G15" s="55"/>
      <c r="H15" s="55"/>
      <c r="I15" s="55"/>
      <c r="J15" s="55"/>
      <c r="K15" s="26"/>
      <c r="L15" s="26"/>
      <c r="M15" s="26"/>
      <c r="N15" s="55"/>
      <c r="O15" s="55"/>
      <c r="P15" s="3"/>
      <c r="Q15" s="21"/>
      <c r="R15" s="12"/>
      <c r="S15" s="12"/>
      <c r="T15" s="3"/>
      <c r="U15" s="3"/>
      <c r="V15" s="3"/>
      <c r="W15" s="3"/>
      <c r="X15" s="3"/>
      <c r="Y15" s="3"/>
    </row>
    <row r="16" spans="1:25" ht="19.5" customHeight="1" x14ac:dyDescent="0.4">
      <c r="A16" s="46" t="s">
        <v>40</v>
      </c>
      <c r="B16" s="62">
        <f>[1]入力シート!B16</f>
        <v>0.53300000000000003</v>
      </c>
      <c r="C16" s="47" t="s">
        <v>72</v>
      </c>
      <c r="D16" s="204">
        <f>[1]入力シート!D16</f>
        <v>0.46700000000000003</v>
      </c>
      <c r="E16" s="205"/>
      <c r="F16" s="26"/>
      <c r="G16" s="82"/>
      <c r="H16" s="82"/>
      <c r="I16" s="57"/>
      <c r="J16" s="55"/>
      <c r="K16" s="26"/>
      <c r="L16" s="26"/>
      <c r="M16" s="26"/>
      <c r="N16" s="55"/>
      <c r="O16" s="55"/>
      <c r="P16" s="3"/>
      <c r="Q16" s="21"/>
      <c r="R16" s="12"/>
      <c r="S16" s="12"/>
      <c r="T16" s="3"/>
      <c r="U16" s="3"/>
      <c r="V16" s="3"/>
      <c r="W16" s="3"/>
      <c r="X16" s="3"/>
      <c r="Y16" s="3"/>
    </row>
    <row r="17" spans="1:25" ht="19.5" customHeight="1" x14ac:dyDescent="0.4">
      <c r="A17" s="46" t="s">
        <v>41</v>
      </c>
      <c r="B17" s="62">
        <f>IF([1]入力シート!B17="",[1]入力シート!B16,[1]入力シート!B17)</f>
        <v>0.5</v>
      </c>
      <c r="C17" s="47" t="s">
        <v>74</v>
      </c>
      <c r="D17" s="204">
        <f>IF([1]入力シート!D17="",[1]入力シート!D16,[1]入力シート!D17)</f>
        <v>0.5</v>
      </c>
      <c r="E17" s="205"/>
      <c r="F17" s="26"/>
      <c r="G17" s="82"/>
      <c r="H17" s="82"/>
      <c r="I17" s="57"/>
      <c r="J17" s="55"/>
      <c r="K17" s="26"/>
      <c r="L17" s="26"/>
      <c r="M17" s="26"/>
      <c r="N17" s="49"/>
      <c r="O17" s="58"/>
      <c r="P17" s="136"/>
      <c r="Q17" s="16"/>
      <c r="R17" s="3"/>
      <c r="S17" s="3"/>
      <c r="T17" s="3"/>
      <c r="U17" s="17"/>
      <c r="V17" s="17"/>
      <c r="W17" s="17"/>
      <c r="X17" s="3"/>
      <c r="Y17" s="3"/>
    </row>
    <row r="18" spans="1:25" ht="19.5" customHeight="1" x14ac:dyDescent="0.4">
      <c r="A18" s="46" t="s">
        <v>42</v>
      </c>
      <c r="B18" s="62">
        <f>IF(AND([1]入力シート!B18="",[1]入力シート!B17=""),[1]入力シート!B16,IF([1]入力シート!B18="",[1]入力シート!B17,[1]入力シート!B18))</f>
        <v>0.5</v>
      </c>
      <c r="C18" s="47" t="s">
        <v>74</v>
      </c>
      <c r="D18" s="204">
        <f>IF(AND([1]入力シート!D18="",[1]入力シート!D17=""),[1]入力シート!D16,IF([1]入力シート!D18="",[1]入力シート!D17,[1]入力シート!D18))</f>
        <v>0.5</v>
      </c>
      <c r="E18" s="205">
        <f>IF(AND([1]入力シート!E18="",[1]入力シート!E17=""),[1]入力シート!E16,IF([1]入力シート!E18="",[1]入力シート!E17,[1]入力シート!E18))</f>
        <v>0</v>
      </c>
      <c r="F18" s="26"/>
      <c r="G18" s="220"/>
      <c r="H18" s="220"/>
      <c r="I18" s="57"/>
      <c r="J18" s="55"/>
      <c r="K18" s="26"/>
      <c r="L18" s="26"/>
      <c r="M18" s="26"/>
      <c r="N18" s="49"/>
      <c r="O18" s="50"/>
      <c r="P18" s="136"/>
      <c r="Q18" s="137"/>
      <c r="R18" s="12"/>
      <c r="S18" s="12"/>
      <c r="T18" s="3"/>
      <c r="U18" s="12"/>
      <c r="V18" s="12"/>
      <c r="W18" s="12"/>
      <c r="X18" s="3"/>
      <c r="Y18" s="3"/>
    </row>
    <row r="19" spans="1:25" ht="19.5" customHeight="1" x14ac:dyDescent="0.4">
      <c r="A19" s="26"/>
      <c r="B19" s="26"/>
      <c r="C19" s="26"/>
      <c r="D19" s="26"/>
      <c r="E19" s="26"/>
      <c r="F19" s="26"/>
      <c r="G19" s="82"/>
      <c r="H19" s="82"/>
      <c r="I19" s="57"/>
      <c r="J19" s="55"/>
      <c r="K19" s="26"/>
      <c r="L19" s="26"/>
      <c r="M19" s="26"/>
      <c r="N19" s="49"/>
      <c r="O19" s="50"/>
      <c r="P19" s="136"/>
      <c r="Q19" s="21"/>
      <c r="R19" s="12"/>
      <c r="S19" s="12"/>
      <c r="T19" s="3"/>
      <c r="U19" s="3"/>
      <c r="V19" s="3"/>
      <c r="W19" s="3"/>
      <c r="X19" s="3"/>
      <c r="Y19" s="3"/>
    </row>
    <row r="20" spans="1:25" ht="19.5" customHeight="1" x14ac:dyDescent="0.4">
      <c r="A20" s="26"/>
      <c r="B20" s="26"/>
      <c r="C20" s="26"/>
      <c r="D20" s="26"/>
      <c r="E20" s="26"/>
      <c r="F20" s="26"/>
      <c r="G20" s="82"/>
      <c r="H20" s="82"/>
      <c r="I20" s="57"/>
      <c r="J20" s="55"/>
      <c r="K20" s="26"/>
      <c r="L20" s="26"/>
      <c r="M20" s="26"/>
      <c r="N20" s="49"/>
      <c r="O20" s="57"/>
      <c r="P20" s="136"/>
      <c r="Q20" s="21"/>
      <c r="R20" s="12"/>
      <c r="S20" s="12"/>
      <c r="T20" s="3"/>
      <c r="U20" s="3"/>
      <c r="V20" s="3"/>
      <c r="W20" s="3"/>
      <c r="X20" s="3"/>
      <c r="Y20" s="3"/>
    </row>
    <row r="21" spans="1:25" x14ac:dyDescent="0.4">
      <c r="A21" s="26"/>
      <c r="B21" s="26"/>
      <c r="C21" s="26"/>
      <c r="D21" s="26"/>
      <c r="E21" s="26"/>
      <c r="F21" s="26"/>
      <c r="G21" s="82"/>
      <c r="H21" s="82"/>
      <c r="I21" s="57"/>
      <c r="J21" s="55"/>
      <c r="K21" s="26"/>
      <c r="L21" s="26"/>
      <c r="M21" s="26"/>
      <c r="N21" s="49"/>
      <c r="O21" s="57"/>
      <c r="P21" s="24"/>
      <c r="Q21" s="16"/>
      <c r="R21" s="3"/>
      <c r="S21" s="3"/>
      <c r="T21" s="3"/>
      <c r="U21" s="17"/>
      <c r="V21" s="17"/>
      <c r="W21" s="17"/>
      <c r="X21" s="3"/>
      <c r="Y21" s="3"/>
    </row>
    <row r="22" spans="1:25" ht="19.5" customHeight="1" x14ac:dyDescent="0.4">
      <c r="A22" s="26"/>
      <c r="B22" s="26"/>
      <c r="C22" s="26"/>
      <c r="D22" s="26"/>
      <c r="E22" s="26"/>
      <c r="F22" s="26"/>
      <c r="G22" s="82"/>
      <c r="H22" s="82"/>
      <c r="I22" s="57"/>
      <c r="J22" s="55"/>
      <c r="K22" s="26"/>
      <c r="L22" s="26"/>
      <c r="M22" s="26"/>
      <c r="N22" s="49"/>
      <c r="O22" s="59"/>
      <c r="P22" s="3"/>
      <c r="Q22" s="137"/>
      <c r="R22" s="12"/>
      <c r="S22" s="12"/>
      <c r="T22" s="3"/>
      <c r="U22" s="12"/>
      <c r="V22" s="12"/>
      <c r="W22" s="12"/>
      <c r="X22" s="3"/>
      <c r="Y22" s="3"/>
    </row>
    <row r="23" spans="1:25" ht="19.5" customHeight="1" x14ac:dyDescent="0.4">
      <c r="A23" s="26"/>
      <c r="B23" s="26"/>
      <c r="C23" s="26"/>
      <c r="D23" s="26"/>
      <c r="E23" s="26"/>
      <c r="F23" s="26"/>
      <c r="G23" s="82"/>
      <c r="H23" s="82"/>
      <c r="I23" s="57"/>
      <c r="J23" s="55"/>
      <c r="K23" s="26"/>
      <c r="L23" s="26"/>
      <c r="M23" s="26"/>
      <c r="N23" s="26"/>
      <c r="O23" s="59"/>
      <c r="P23" s="138"/>
      <c r="Q23" s="21"/>
      <c r="R23" s="12"/>
      <c r="S23" s="12"/>
      <c r="T23" s="3"/>
      <c r="U23" s="3"/>
      <c r="V23" s="3"/>
      <c r="W23" s="3"/>
      <c r="X23" s="3"/>
      <c r="Y23" s="3"/>
    </row>
    <row r="24" spans="1:25" ht="19.5" customHeight="1" x14ac:dyDescent="0.4">
      <c r="A24" s="26"/>
      <c r="B24" s="26"/>
      <c r="C24" s="26"/>
      <c r="D24" s="26"/>
      <c r="E24" s="26"/>
      <c r="F24" s="26"/>
      <c r="G24" s="60"/>
      <c r="H24" s="60"/>
      <c r="I24" s="61"/>
      <c r="J24" s="61"/>
      <c r="K24" s="26"/>
      <c r="L24" s="26"/>
      <c r="M24" s="26"/>
      <c r="N24" s="26"/>
      <c r="O24" s="50"/>
      <c r="P24" s="138"/>
      <c r="Q24" s="3"/>
      <c r="R24" s="3"/>
      <c r="S24" s="3"/>
      <c r="T24" s="3"/>
      <c r="U24" s="3"/>
      <c r="V24" s="3"/>
      <c r="W24" s="3"/>
      <c r="X24" s="3"/>
      <c r="Y24" s="3"/>
    </row>
    <row r="25" spans="1:25" x14ac:dyDescent="0.4">
      <c r="A25" s="26"/>
      <c r="B25" s="26"/>
      <c r="C25" s="26"/>
      <c r="D25" s="26"/>
      <c r="E25" s="26"/>
      <c r="F25" s="26"/>
      <c r="G25" s="60"/>
      <c r="H25" s="60"/>
      <c r="I25" s="61"/>
      <c r="J25" s="61"/>
      <c r="K25" s="26"/>
      <c r="L25" s="26"/>
      <c r="M25" s="26"/>
      <c r="N25" s="55"/>
      <c r="O25" s="55"/>
      <c r="P25" s="136"/>
      <c r="Q25" s="3"/>
      <c r="R25" s="3"/>
      <c r="S25" s="3"/>
      <c r="T25" s="3"/>
      <c r="U25" s="3"/>
      <c r="V25" s="3"/>
      <c r="W25" s="3"/>
      <c r="X25" s="3"/>
      <c r="Y25" s="3"/>
    </row>
    <row r="26" spans="1:25" ht="19.5" customHeight="1" x14ac:dyDescent="0.4">
      <c r="A26" s="26"/>
      <c r="B26" s="26"/>
      <c r="C26" s="26"/>
      <c r="D26" s="26"/>
      <c r="E26" s="26"/>
      <c r="F26" s="26"/>
      <c r="G26" s="60"/>
      <c r="H26" s="60"/>
      <c r="I26" s="61"/>
      <c r="J26" s="61"/>
      <c r="K26" s="60"/>
      <c r="L26" s="26"/>
      <c r="M26" s="26"/>
      <c r="N26" s="55"/>
      <c r="O26" s="55"/>
      <c r="P26" s="136"/>
      <c r="Q26" s="3"/>
      <c r="R26" s="3"/>
      <c r="S26" s="3"/>
      <c r="T26" s="3"/>
      <c r="U26" s="3"/>
      <c r="V26" s="3"/>
      <c r="W26" s="3"/>
      <c r="X26" s="3"/>
      <c r="Y26" s="3"/>
    </row>
    <row r="27" spans="1:25" ht="19.5" customHeight="1" x14ac:dyDescent="0.4">
      <c r="G27" s="60"/>
      <c r="H27" s="60"/>
      <c r="I27" s="61"/>
      <c r="J27" s="61"/>
      <c r="K27" s="60"/>
      <c r="L27" s="26"/>
      <c r="M27" s="26"/>
      <c r="N27" s="55"/>
      <c r="O27" s="55"/>
      <c r="P27" s="136"/>
      <c r="Q27" s="3"/>
      <c r="R27" s="3"/>
      <c r="S27" s="3"/>
      <c r="T27" s="3"/>
      <c r="U27" s="3"/>
      <c r="V27" s="3"/>
      <c r="W27" s="3"/>
      <c r="X27" s="3"/>
      <c r="Y27" s="3"/>
    </row>
    <row r="28" spans="1:25" ht="19.5" customHeight="1" x14ac:dyDescent="0.4">
      <c r="G28" s="19"/>
      <c r="H28" s="19"/>
      <c r="I28" s="221"/>
      <c r="J28" s="221"/>
      <c r="N28" s="2"/>
      <c r="O28" s="1"/>
      <c r="P28" s="136"/>
      <c r="Q28" s="222" t="s">
        <v>16</v>
      </c>
      <c r="R28" s="223"/>
      <c r="S28" s="223"/>
      <c r="T28" s="3"/>
      <c r="U28" s="213" t="s">
        <v>11</v>
      </c>
      <c r="V28" s="213"/>
      <c r="W28" s="213"/>
      <c r="X28" s="3"/>
      <c r="Y28" s="3"/>
    </row>
    <row r="29" spans="1:25" ht="19.5" customHeight="1" x14ac:dyDescent="0.4">
      <c r="N29" s="2"/>
      <c r="O29" s="5"/>
      <c r="P29" s="136"/>
      <c r="Q29" s="139"/>
      <c r="R29" s="140" t="s">
        <v>6</v>
      </c>
      <c r="S29" s="140" t="s">
        <v>0</v>
      </c>
      <c r="T29" s="3"/>
      <c r="U29" s="141" t="s">
        <v>56</v>
      </c>
      <c r="V29" s="141" t="s">
        <v>57</v>
      </c>
      <c r="W29" s="141" t="s">
        <v>58</v>
      </c>
      <c r="X29" s="3"/>
      <c r="Y29" s="3"/>
    </row>
    <row r="30" spans="1:25" ht="37.5" x14ac:dyDescent="0.4">
      <c r="N30" s="2"/>
      <c r="O30" s="5"/>
      <c r="P30" s="24"/>
      <c r="Q30" s="20" t="s">
        <v>20</v>
      </c>
      <c r="R30" s="142">
        <f>I10</f>
        <v>32774.937797160004</v>
      </c>
      <c r="S30" s="142">
        <f>I11</f>
        <v>56091.112795080007</v>
      </c>
      <c r="T30" s="3"/>
      <c r="U30" s="142">
        <f>I13</f>
        <v>1228633.9494077601</v>
      </c>
      <c r="V30" s="142">
        <f>J13</f>
        <v>1181232.3707000017</v>
      </c>
      <c r="W30" s="142">
        <f>M13</f>
        <v>1133354.5550000016</v>
      </c>
      <c r="X30" s="3"/>
      <c r="Y30" s="3"/>
    </row>
    <row r="31" spans="1:25" ht="37.5" x14ac:dyDescent="0.4">
      <c r="N31" s="2"/>
      <c r="O31" s="13"/>
      <c r="P31" s="24"/>
      <c r="Q31" s="143" t="s">
        <v>21</v>
      </c>
      <c r="R31" s="142">
        <f>J10</f>
        <v>46141.254224999997</v>
      </c>
      <c r="S31" s="142">
        <f>J11</f>
        <v>90126.375074999989</v>
      </c>
      <c r="T31" s="3"/>
      <c r="U31" s="3"/>
      <c r="V31" s="3"/>
      <c r="W31" s="3"/>
      <c r="X31" s="3"/>
      <c r="Y31" s="3"/>
    </row>
    <row r="32" spans="1:25" ht="37.5" x14ac:dyDescent="0.4">
      <c r="N32" s="2"/>
      <c r="O32" s="13"/>
      <c r="P32" s="3"/>
      <c r="Q32" s="143" t="s">
        <v>22</v>
      </c>
      <c r="R32" s="142">
        <f>M10</f>
        <v>62353.046250000007</v>
      </c>
      <c r="S32" s="142">
        <f>M11</f>
        <v>121792.39875000001</v>
      </c>
      <c r="T32" s="3"/>
      <c r="U32" s="3"/>
      <c r="V32" s="3"/>
      <c r="W32" s="3"/>
      <c r="X32" s="3"/>
      <c r="Y32" s="3"/>
    </row>
    <row r="33" spans="14:25" x14ac:dyDescent="0.4">
      <c r="N33" s="2"/>
      <c r="O33" s="14"/>
      <c r="P33" s="3"/>
      <c r="Q33" s="140"/>
      <c r="R33" s="140"/>
      <c r="S33" s="140"/>
      <c r="T33" s="3"/>
      <c r="U33" s="3"/>
      <c r="V33" s="3"/>
      <c r="W33" s="3"/>
      <c r="X33" s="3"/>
      <c r="Y33" s="3"/>
    </row>
    <row r="34" spans="14:25" x14ac:dyDescent="0.4">
      <c r="N34" s="2"/>
      <c r="O34" s="5"/>
      <c r="Q34" s="16"/>
      <c r="R34" s="3"/>
      <c r="S34" s="3"/>
    </row>
    <row r="35" spans="14:25" x14ac:dyDescent="0.4">
      <c r="N35" s="4"/>
      <c r="O35" s="4"/>
      <c r="Q35" s="15"/>
      <c r="R35" s="12"/>
      <c r="S35" s="12"/>
    </row>
    <row r="36" spans="14:25" x14ac:dyDescent="0.4">
      <c r="N36" s="4"/>
      <c r="O36" s="4"/>
      <c r="Q36" s="16"/>
      <c r="R36" s="12"/>
      <c r="S36" s="12"/>
    </row>
    <row r="37" spans="14:25" x14ac:dyDescent="0.4">
      <c r="N37" s="2"/>
      <c r="O37" s="1"/>
      <c r="Q37" s="3"/>
      <c r="R37" s="3"/>
      <c r="S37" s="3"/>
    </row>
    <row r="38" spans="14:25" x14ac:dyDescent="0.4">
      <c r="N38" s="2"/>
      <c r="O38" s="5"/>
      <c r="Q38" s="16"/>
      <c r="R38" s="3"/>
      <c r="S38" s="3"/>
    </row>
    <row r="39" spans="14:25" x14ac:dyDescent="0.4">
      <c r="N39" s="2"/>
      <c r="O39" s="5"/>
      <c r="Q39" s="15"/>
      <c r="R39" s="12"/>
      <c r="S39" s="12"/>
    </row>
    <row r="40" spans="14:25" x14ac:dyDescent="0.4">
      <c r="N40" s="2"/>
      <c r="O40" s="13"/>
      <c r="Q40" s="16"/>
      <c r="R40" s="12"/>
      <c r="S40" s="12"/>
    </row>
    <row r="41" spans="14:25" x14ac:dyDescent="0.4">
      <c r="N41" s="2"/>
      <c r="O41" s="13"/>
    </row>
    <row r="42" spans="14:25" x14ac:dyDescent="0.4">
      <c r="N42" s="2"/>
      <c r="O42" s="14"/>
      <c r="Q42" s="16"/>
      <c r="R42" s="3"/>
      <c r="S42" s="3"/>
    </row>
    <row r="43" spans="14:25" x14ac:dyDescent="0.4">
      <c r="N43" s="2"/>
      <c r="O43" s="5"/>
      <c r="Q43" s="15"/>
      <c r="R43" s="12"/>
      <c r="S43" s="12"/>
    </row>
    <row r="44" spans="14:25" x14ac:dyDescent="0.4">
      <c r="Q44" s="16"/>
      <c r="R44" s="12"/>
      <c r="S44" s="12"/>
    </row>
  </sheetData>
  <sheetProtection sheet="1" objects="1" scenarios="1"/>
  <mergeCells count="32">
    <mergeCell ref="U28:W28"/>
    <mergeCell ref="D12:E12"/>
    <mergeCell ref="J12:L12"/>
    <mergeCell ref="D13:E13"/>
    <mergeCell ref="J13:L13"/>
    <mergeCell ref="D15:E15"/>
    <mergeCell ref="D16:E16"/>
    <mergeCell ref="D17:E17"/>
    <mergeCell ref="D18:E18"/>
    <mergeCell ref="G18:H18"/>
    <mergeCell ref="I28:J28"/>
    <mergeCell ref="Q28:S28"/>
    <mergeCell ref="D11:E11"/>
    <mergeCell ref="J11:L11"/>
    <mergeCell ref="B5:D5"/>
    <mergeCell ref="J5:L5"/>
    <mergeCell ref="B6:D6"/>
    <mergeCell ref="J6:L6"/>
    <mergeCell ref="B7:D7"/>
    <mergeCell ref="J7:L7"/>
    <mergeCell ref="B8:D8"/>
    <mergeCell ref="J8:L8"/>
    <mergeCell ref="J9:L9"/>
    <mergeCell ref="D10:E10"/>
    <mergeCell ref="J10:L10"/>
    <mergeCell ref="A1:O2"/>
    <mergeCell ref="B3:E3"/>
    <mergeCell ref="G3:G4"/>
    <mergeCell ref="H3:O3"/>
    <mergeCell ref="B4:D4"/>
    <mergeCell ref="J4:L4"/>
    <mergeCell ref="N4:O4"/>
  </mergeCells>
  <phoneticPr fontId="2"/>
  <printOptions horizontalCentered="1" verticalCentered="1"/>
  <pageMargins left="0.23622047244094491" right="0.23622047244094491" top="0.74803149606299213" bottom="0.59055118110236227" header="0.31496062992125984" footer="0.31496062992125984"/>
  <pageSetup paperSize="9" scale="74" orientation="landscape" r:id="rId1"/>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Y21:AH31"/>
  <sheetViews>
    <sheetView view="pageBreakPreview" zoomScale="60" zoomScaleNormal="78" workbookViewId="0">
      <selection activeCell="S20" sqref="S20"/>
    </sheetView>
  </sheetViews>
  <sheetFormatPr defaultRowHeight="18.75" x14ac:dyDescent="0.4"/>
  <sheetData>
    <row r="21" spans="25:34" x14ac:dyDescent="0.4">
      <c r="Y21" s="18"/>
    </row>
    <row r="31" spans="25:34" x14ac:dyDescent="0.4">
      <c r="AH31" s="63"/>
    </row>
  </sheetData>
  <sheetProtection sheet="1" objects="1" scenarios="1"/>
  <phoneticPr fontId="2"/>
  <pageMargins left="0.70866141732283472" right="0.70866141732283472" top="0.74803149606299213" bottom="0.74803149606299213" header="0.31496062992125984" footer="0.31496062992125984"/>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44"/>
  <sheetViews>
    <sheetView showGridLines="0" view="pageBreakPreview" zoomScaleNormal="100" zoomScaleSheetLayoutView="100" workbookViewId="0">
      <selection activeCell="Q6" sqref="Q6"/>
    </sheetView>
  </sheetViews>
  <sheetFormatPr defaultRowHeight="18.75" x14ac:dyDescent="0.4"/>
  <cols>
    <col min="1" max="1" width="36.5" bestFit="1" customWidth="1"/>
    <col min="2" max="2" width="10.5" customWidth="1"/>
    <col min="3" max="3" width="3.375" bestFit="1" customWidth="1"/>
    <col min="4" max="4" width="7.75" customWidth="1"/>
    <col min="5" max="5" width="3.375" bestFit="1" customWidth="1"/>
    <col min="6" max="6" width="3.5" customWidth="1"/>
    <col min="7" max="7" width="25.5" bestFit="1" customWidth="1"/>
    <col min="8" max="9" width="13.125" customWidth="1"/>
    <col min="10" max="10" width="3.375" bestFit="1" customWidth="1"/>
    <col min="12" max="12" width="2" customWidth="1"/>
    <col min="13" max="13" width="13.625" customWidth="1"/>
    <col min="14" max="14" width="11" customWidth="1"/>
    <col min="15" max="15" width="11.5" bestFit="1" customWidth="1"/>
    <col min="16" max="16" width="8.875" customWidth="1"/>
    <col min="17" max="17" width="17.375" bestFit="1" customWidth="1"/>
    <col min="18" max="19" width="17.25" bestFit="1" customWidth="1"/>
    <col min="20" max="20" width="5.125" customWidth="1"/>
    <col min="21" max="21" width="26.75" bestFit="1" customWidth="1"/>
    <col min="22" max="23" width="27.875" bestFit="1" customWidth="1"/>
  </cols>
  <sheetData>
    <row r="1" spans="1:24" ht="18.75" customHeight="1" x14ac:dyDescent="0.4">
      <c r="A1" s="191" t="s">
        <v>33</v>
      </c>
      <c r="B1" s="191"/>
      <c r="C1" s="191"/>
      <c r="D1" s="191"/>
      <c r="E1" s="191"/>
      <c r="F1" s="191"/>
      <c r="G1" s="191"/>
      <c r="H1" s="191"/>
      <c r="I1" s="191"/>
      <c r="J1" s="191"/>
      <c r="K1" s="191"/>
      <c r="L1" s="191"/>
      <c r="M1" s="191"/>
      <c r="N1" s="191"/>
      <c r="O1" s="191"/>
      <c r="P1" s="3"/>
      <c r="Q1" s="3"/>
      <c r="R1" s="3"/>
      <c r="S1" s="3"/>
      <c r="T1" s="3"/>
      <c r="U1" s="3"/>
      <c r="V1" s="3"/>
      <c r="W1" s="3"/>
    </row>
    <row r="2" spans="1:24" ht="19.5" customHeight="1" thickBot="1" x14ac:dyDescent="0.45">
      <c r="A2" s="191"/>
      <c r="B2" s="191"/>
      <c r="C2" s="191"/>
      <c r="D2" s="191"/>
      <c r="E2" s="191"/>
      <c r="F2" s="191"/>
      <c r="G2" s="191"/>
      <c r="H2" s="191"/>
      <c r="I2" s="191"/>
      <c r="J2" s="191"/>
      <c r="K2" s="191"/>
      <c r="L2" s="191"/>
      <c r="M2" s="191"/>
      <c r="N2" s="191"/>
      <c r="O2" s="191"/>
      <c r="P2" s="3"/>
      <c r="Q2" s="3"/>
      <c r="R2" s="3"/>
      <c r="S2" s="3"/>
      <c r="T2" s="3"/>
      <c r="U2" s="3"/>
      <c r="V2" s="3"/>
      <c r="W2" s="3"/>
    </row>
    <row r="3" spans="1:24" x14ac:dyDescent="0.4">
      <c r="A3" s="27" t="s">
        <v>29</v>
      </c>
      <c r="B3" s="192"/>
      <c r="C3" s="193"/>
      <c r="D3" s="193"/>
      <c r="E3" s="193"/>
      <c r="F3" s="26"/>
      <c r="G3" s="194"/>
      <c r="H3" s="196"/>
      <c r="I3" s="197"/>
      <c r="J3" s="197"/>
      <c r="K3" s="197"/>
      <c r="L3" s="197"/>
      <c r="M3" s="197"/>
      <c r="N3" s="197"/>
      <c r="O3" s="198"/>
      <c r="P3" s="3"/>
      <c r="Q3" s="3"/>
      <c r="R3" s="3"/>
      <c r="S3" s="3"/>
      <c r="T3" s="3"/>
      <c r="U3" s="3"/>
      <c r="V3" s="3"/>
      <c r="W3" s="3"/>
    </row>
    <row r="4" spans="1:24" ht="18.75" customHeight="1" x14ac:dyDescent="0.4">
      <c r="A4" s="28" t="s">
        <v>60</v>
      </c>
      <c r="B4" s="199">
        <f>入力シート!F3</f>
        <v>0</v>
      </c>
      <c r="C4" s="199"/>
      <c r="D4" s="200"/>
      <c r="E4" s="29" t="s">
        <v>2</v>
      </c>
      <c r="F4" s="26"/>
      <c r="G4" s="195"/>
      <c r="H4" s="30" t="s">
        <v>8</v>
      </c>
      <c r="I4" s="30" t="s">
        <v>8</v>
      </c>
      <c r="J4" s="201" t="s">
        <v>9</v>
      </c>
      <c r="K4" s="201"/>
      <c r="L4" s="201"/>
      <c r="M4" s="66" t="s">
        <v>19</v>
      </c>
      <c r="N4" s="202" t="s">
        <v>10</v>
      </c>
      <c r="O4" s="203"/>
      <c r="P4" s="3"/>
      <c r="Q4" s="3"/>
      <c r="R4" s="3"/>
      <c r="S4" s="3"/>
      <c r="T4" s="3"/>
      <c r="U4" s="3"/>
      <c r="V4" s="3"/>
      <c r="W4" s="3"/>
    </row>
    <row r="5" spans="1:24" x14ac:dyDescent="0.4">
      <c r="A5" s="28" t="s">
        <v>59</v>
      </c>
      <c r="B5" s="199">
        <f>入力シート!F4</f>
        <v>0</v>
      </c>
      <c r="C5" s="199"/>
      <c r="D5" s="200"/>
      <c r="E5" s="29" t="s">
        <v>2</v>
      </c>
      <c r="F5" s="26"/>
      <c r="G5" s="31" t="s">
        <v>12</v>
      </c>
      <c r="H5" s="66" t="s">
        <v>4</v>
      </c>
      <c r="I5" s="66" t="s">
        <v>51</v>
      </c>
      <c r="J5" s="201" t="s">
        <v>52</v>
      </c>
      <c r="K5" s="201"/>
      <c r="L5" s="201"/>
      <c r="M5" s="66" t="s">
        <v>53</v>
      </c>
      <c r="N5" s="32" t="s">
        <v>54</v>
      </c>
      <c r="O5" s="73" t="s">
        <v>55</v>
      </c>
      <c r="P5" s="3"/>
      <c r="Q5" s="3"/>
      <c r="R5" s="3"/>
      <c r="S5" s="3"/>
      <c r="T5" s="3"/>
      <c r="U5" s="3"/>
      <c r="V5" s="3"/>
      <c r="W5" s="3"/>
    </row>
    <row r="6" spans="1:24" x14ac:dyDescent="0.4">
      <c r="A6" s="33" t="s">
        <v>15</v>
      </c>
      <c r="B6" s="199">
        <f>入力シート!F5</f>
        <v>0</v>
      </c>
      <c r="C6" s="199"/>
      <c r="D6" s="200"/>
      <c r="E6" s="29" t="s">
        <v>3</v>
      </c>
      <c r="F6" s="26"/>
      <c r="G6" s="34" t="s">
        <v>13</v>
      </c>
      <c r="H6" s="35">
        <f>($B$4*$B$6*1000)*1.08</f>
        <v>0</v>
      </c>
      <c r="I6" s="35">
        <f>($B$4*$B$6*1000)*1.08</f>
        <v>0</v>
      </c>
      <c r="J6" s="206">
        <f>($B$4*$B$6*1000)*1.1</f>
        <v>0</v>
      </c>
      <c r="K6" s="206">
        <f t="shared" ref="K6:L6" si="0">($B$4*$B$6*1000)*1.08</f>
        <v>0</v>
      </c>
      <c r="L6" s="206">
        <f t="shared" si="0"/>
        <v>0</v>
      </c>
      <c r="M6" s="65">
        <f>($B$4*$B$6*1000)*1.1</f>
        <v>0</v>
      </c>
      <c r="N6" s="36"/>
      <c r="O6" s="74"/>
      <c r="P6" s="3"/>
      <c r="Q6" s="3"/>
      <c r="R6" s="3"/>
      <c r="S6" s="3"/>
      <c r="T6" s="3"/>
      <c r="U6" s="3"/>
      <c r="V6" s="3"/>
      <c r="W6" s="3"/>
    </row>
    <row r="7" spans="1:24" x14ac:dyDescent="0.4">
      <c r="A7" s="28" t="s">
        <v>1</v>
      </c>
      <c r="B7" s="207">
        <f>入力シート!F6</f>
        <v>0</v>
      </c>
      <c r="C7" s="207"/>
      <c r="D7" s="208"/>
      <c r="E7" s="29"/>
      <c r="F7" s="26"/>
      <c r="G7" s="31" t="s">
        <v>14</v>
      </c>
      <c r="H7" s="35">
        <f>$B$4*$B$6*1000*8%</f>
        <v>0</v>
      </c>
      <c r="I7" s="35">
        <f>$B$4*$B$6*1000*8%</f>
        <v>0</v>
      </c>
      <c r="J7" s="206">
        <f>$B$4*$B$6*1000*10%</f>
        <v>0</v>
      </c>
      <c r="K7" s="206">
        <f t="shared" ref="K7:L7" si="1">$B$4*$B$6*1000*8%</f>
        <v>0</v>
      </c>
      <c r="L7" s="206">
        <f t="shared" si="1"/>
        <v>0</v>
      </c>
      <c r="M7" s="65">
        <f>$B$4*$B$6*1000*10%</f>
        <v>0</v>
      </c>
      <c r="N7" s="79"/>
      <c r="O7" s="80"/>
      <c r="P7" s="3"/>
      <c r="Q7" s="3"/>
      <c r="R7" s="3"/>
      <c r="S7" s="3"/>
      <c r="T7" s="3"/>
      <c r="U7" s="17"/>
      <c r="V7" s="3"/>
      <c r="W7" s="3"/>
    </row>
    <row r="8" spans="1:24" x14ac:dyDescent="0.4">
      <c r="A8" s="28" t="s">
        <v>0</v>
      </c>
      <c r="B8" s="207">
        <f>入力シート!F7</f>
        <v>0</v>
      </c>
      <c r="C8" s="207"/>
      <c r="D8" s="208"/>
      <c r="E8" s="29"/>
      <c r="F8" s="26"/>
      <c r="G8" s="31" t="s">
        <v>63</v>
      </c>
      <c r="H8" s="65" t="s">
        <v>62</v>
      </c>
      <c r="I8" s="35">
        <f>($B$4*($B$6*1000)*D$11)*1.08</f>
        <v>0</v>
      </c>
      <c r="J8" s="209">
        <f>($B$4*($B$6*1000)*D$12)*1.1</f>
        <v>0</v>
      </c>
      <c r="K8" s="210">
        <f t="shared" ref="K8:L8" si="2">($B$4*($B$6*1000)*F$11)*1.08</f>
        <v>0</v>
      </c>
      <c r="L8" s="211" t="e">
        <f t="shared" si="2"/>
        <v>#VALUE!</v>
      </c>
      <c r="M8" s="65">
        <f>($B$4*($B$6*1000)*D$13)*1.1</f>
        <v>0</v>
      </c>
      <c r="N8" s="79"/>
      <c r="O8" s="80"/>
      <c r="P8" s="3"/>
      <c r="Q8" s="3"/>
      <c r="R8" s="3"/>
      <c r="S8" s="3"/>
      <c r="T8" s="3"/>
      <c r="U8" s="17"/>
      <c r="V8" s="3"/>
      <c r="W8" s="3"/>
      <c r="X8" s="127"/>
    </row>
    <row r="9" spans="1:24" x14ac:dyDescent="0.4">
      <c r="A9" s="38"/>
      <c r="B9" s="38"/>
      <c r="C9" s="39"/>
      <c r="D9" s="40"/>
      <c r="E9" s="41"/>
      <c r="F9" s="26"/>
      <c r="G9" s="34" t="s">
        <v>23</v>
      </c>
      <c r="H9" s="65" t="s">
        <v>26</v>
      </c>
      <c r="I9" s="35">
        <f>SUM(I10:I11)</f>
        <v>0</v>
      </c>
      <c r="J9" s="206">
        <f t="shared" ref="J9:L9" si="3">SUM(J10:J11)</f>
        <v>0</v>
      </c>
      <c r="K9" s="206">
        <f t="shared" si="3"/>
        <v>0</v>
      </c>
      <c r="L9" s="206" t="e">
        <f t="shared" si="3"/>
        <v>#VALUE!</v>
      </c>
      <c r="M9" s="65">
        <f>SUM(M10:M11)</f>
        <v>0</v>
      </c>
      <c r="N9" s="37"/>
      <c r="O9" s="75"/>
      <c r="P9" s="3"/>
      <c r="Q9" s="144"/>
      <c r="R9" s="129"/>
      <c r="S9" s="144"/>
      <c r="T9" s="144"/>
      <c r="U9" s="144"/>
      <c r="V9" s="144"/>
      <c r="W9" s="144"/>
      <c r="X9" s="127"/>
    </row>
    <row r="10" spans="1:24" x14ac:dyDescent="0.4">
      <c r="A10" s="43" t="s">
        <v>30</v>
      </c>
      <c r="B10" s="44" t="s">
        <v>37</v>
      </c>
      <c r="C10" s="45" t="s">
        <v>31</v>
      </c>
      <c r="D10" s="212" t="s">
        <v>38</v>
      </c>
      <c r="E10" s="201"/>
      <c r="F10" s="26"/>
      <c r="G10" s="42" t="s">
        <v>24</v>
      </c>
      <c r="H10" s="68" t="s">
        <v>5</v>
      </c>
      <c r="I10" s="35">
        <f>(I8*B16)*B7</f>
        <v>0</v>
      </c>
      <c r="J10" s="206">
        <f>(J8*B17)*B7</f>
        <v>0</v>
      </c>
      <c r="K10" s="206">
        <f t="shared" ref="K10:L10" si="4">(K8*D16)*D7</f>
        <v>0</v>
      </c>
      <c r="L10" s="206" t="e">
        <f t="shared" si="4"/>
        <v>#VALUE!</v>
      </c>
      <c r="M10" s="65">
        <f>(M8*B18)*B7</f>
        <v>0</v>
      </c>
      <c r="N10" s="35">
        <f>J10-I10</f>
        <v>0</v>
      </c>
      <c r="O10" s="76">
        <f>M10-I10</f>
        <v>0</v>
      </c>
      <c r="P10" s="3"/>
      <c r="Q10" s="144"/>
      <c r="R10" s="129"/>
      <c r="S10" s="144"/>
      <c r="T10" s="144"/>
      <c r="U10" s="129"/>
      <c r="V10" s="144"/>
      <c r="W10" s="144"/>
      <c r="X10" s="127"/>
    </row>
    <row r="11" spans="1:24" x14ac:dyDescent="0.4">
      <c r="A11" s="46" t="s">
        <v>28</v>
      </c>
      <c r="B11" s="62">
        <f>入力シート!F10</f>
        <v>0</v>
      </c>
      <c r="C11" s="47" t="s">
        <v>34</v>
      </c>
      <c r="D11" s="204">
        <f>入力シート!H10</f>
        <v>0</v>
      </c>
      <c r="E11" s="205"/>
      <c r="F11" s="26"/>
      <c r="G11" s="42" t="s">
        <v>25</v>
      </c>
      <c r="H11" s="68" t="s">
        <v>5</v>
      </c>
      <c r="I11" s="35">
        <f>(I8*D16)*B8</f>
        <v>0</v>
      </c>
      <c r="J11" s="206">
        <f>(J8*D17)*B8</f>
        <v>0</v>
      </c>
      <c r="K11" s="206">
        <f t="shared" ref="K11:L11" si="5">(K8*F16)*D8</f>
        <v>0</v>
      </c>
      <c r="L11" s="206" t="e">
        <f t="shared" si="5"/>
        <v>#VALUE!</v>
      </c>
      <c r="M11" s="65">
        <f>(M8*D18)*B8</f>
        <v>0</v>
      </c>
      <c r="N11" s="35">
        <f>J11-I11</f>
        <v>0</v>
      </c>
      <c r="O11" s="76">
        <f>M11-I11</f>
        <v>0</v>
      </c>
      <c r="P11" s="3"/>
      <c r="Q11" s="144"/>
      <c r="R11" s="144"/>
      <c r="S11" s="144"/>
      <c r="T11" s="144"/>
      <c r="U11" s="144"/>
      <c r="V11" s="144"/>
      <c r="W11" s="144"/>
      <c r="X11" s="127"/>
    </row>
    <row r="12" spans="1:24" x14ac:dyDescent="0.4">
      <c r="A12" s="46" t="s">
        <v>17</v>
      </c>
      <c r="B12" s="62">
        <f>入力シート!F11</f>
        <v>0</v>
      </c>
      <c r="C12" s="47" t="s">
        <v>31</v>
      </c>
      <c r="D12" s="204">
        <f>入力シート!H11</f>
        <v>0</v>
      </c>
      <c r="E12" s="205"/>
      <c r="F12" s="26"/>
      <c r="G12" s="34" t="s">
        <v>7</v>
      </c>
      <c r="H12" s="35">
        <f>$B$5*$B$6*1000</f>
        <v>0</v>
      </c>
      <c r="I12" s="35">
        <f t="shared" ref="I12:M12" si="6">$B$5*$B$6*1000</f>
        <v>0</v>
      </c>
      <c r="J12" s="214">
        <f t="shared" si="6"/>
        <v>0</v>
      </c>
      <c r="K12" s="214">
        <f t="shared" si="6"/>
        <v>0</v>
      </c>
      <c r="L12" s="214">
        <f t="shared" si="6"/>
        <v>0</v>
      </c>
      <c r="M12" s="67">
        <f t="shared" si="6"/>
        <v>0</v>
      </c>
      <c r="N12" s="48"/>
      <c r="O12" s="77"/>
      <c r="P12" s="3"/>
      <c r="Q12" s="145">
        <f>I13-J13</f>
        <v>0</v>
      </c>
      <c r="R12" s="145">
        <f>I13-M13</f>
        <v>0</v>
      </c>
      <c r="S12" s="144"/>
      <c r="T12" s="144"/>
      <c r="U12" s="144"/>
      <c r="V12" s="144"/>
      <c r="W12" s="144"/>
      <c r="X12" s="127"/>
    </row>
    <row r="13" spans="1:24" ht="19.5" thickBot="1" x14ac:dyDescent="0.45">
      <c r="A13" s="46" t="s">
        <v>18</v>
      </c>
      <c r="B13" s="62">
        <f>入力シート!F12</f>
        <v>0</v>
      </c>
      <c r="C13" s="47" t="s">
        <v>35</v>
      </c>
      <c r="D13" s="204">
        <f>入力シート!H12</f>
        <v>0</v>
      </c>
      <c r="E13" s="205"/>
      <c r="F13" s="26"/>
      <c r="G13" s="69" t="s">
        <v>11</v>
      </c>
      <c r="H13" s="70">
        <f>H6-H7-H12</f>
        <v>0</v>
      </c>
      <c r="I13" s="70">
        <f>I6-I7-I9-I12</f>
        <v>0</v>
      </c>
      <c r="J13" s="215">
        <f t="shared" ref="J13:M13" si="7">J6-J7-J9-J12</f>
        <v>0</v>
      </c>
      <c r="K13" s="216">
        <f t="shared" si="7"/>
        <v>0</v>
      </c>
      <c r="L13" s="217" t="e">
        <f t="shared" si="7"/>
        <v>#VALUE!</v>
      </c>
      <c r="M13" s="71">
        <f t="shared" si="7"/>
        <v>0</v>
      </c>
      <c r="N13" s="72">
        <f>J13-I13</f>
        <v>0</v>
      </c>
      <c r="O13" s="78">
        <f>M13-I13</f>
        <v>0</v>
      </c>
      <c r="P13" s="3"/>
      <c r="Q13" s="146">
        <f>Q12*12</f>
        <v>0</v>
      </c>
      <c r="R13" s="146">
        <f>R12*12</f>
        <v>0</v>
      </c>
      <c r="S13" s="144"/>
      <c r="T13" s="144"/>
      <c r="U13" s="129"/>
      <c r="V13" s="129"/>
      <c r="W13" s="129"/>
      <c r="X13" s="127"/>
    </row>
    <row r="14" spans="1:24" ht="19.5" customHeight="1" x14ac:dyDescent="0.4">
      <c r="A14" s="51"/>
      <c r="B14" s="52"/>
      <c r="C14" s="53"/>
      <c r="D14" s="54"/>
      <c r="E14" s="54"/>
      <c r="F14" s="26"/>
      <c r="G14" s="26"/>
      <c r="H14" s="26"/>
      <c r="I14" s="26"/>
      <c r="J14" s="26"/>
      <c r="K14" s="26"/>
      <c r="L14" s="26"/>
      <c r="M14" s="26"/>
      <c r="N14" s="49"/>
      <c r="O14" s="50"/>
      <c r="P14" s="3"/>
      <c r="Q14" s="147" t="e">
        <f>(I13-M13)/(B6*1000)</f>
        <v>#DIV/0!</v>
      </c>
      <c r="R14" s="144"/>
      <c r="S14" s="145"/>
      <c r="T14" s="144"/>
      <c r="U14" s="145"/>
      <c r="V14" s="145"/>
      <c r="W14" s="145"/>
      <c r="X14" s="127"/>
    </row>
    <row r="15" spans="1:24" ht="19.5" customHeight="1" x14ac:dyDescent="0.4">
      <c r="A15" s="46" t="s">
        <v>32</v>
      </c>
      <c r="B15" s="64" t="s">
        <v>48</v>
      </c>
      <c r="C15" s="47" t="s">
        <v>31</v>
      </c>
      <c r="D15" s="218" t="s">
        <v>49</v>
      </c>
      <c r="E15" s="219"/>
      <c r="F15" s="26"/>
      <c r="G15" s="55"/>
      <c r="H15" s="55"/>
      <c r="I15" s="55"/>
      <c r="J15" s="55"/>
      <c r="K15" s="26"/>
      <c r="L15" s="26"/>
      <c r="M15" s="26"/>
      <c r="N15" s="55"/>
      <c r="O15" s="55"/>
      <c r="P15" s="3"/>
      <c r="Q15" s="148"/>
      <c r="R15" s="145"/>
      <c r="S15" s="145"/>
      <c r="T15" s="144"/>
      <c r="U15" s="144"/>
      <c r="V15" s="144"/>
      <c r="W15" s="144"/>
      <c r="X15" s="127"/>
    </row>
    <row r="16" spans="1:24" ht="19.5" customHeight="1" x14ac:dyDescent="0.4">
      <c r="A16" s="46" t="s">
        <v>40</v>
      </c>
      <c r="B16" s="62">
        <f>入力シート!F15</f>
        <v>0</v>
      </c>
      <c r="C16" s="47" t="s">
        <v>36</v>
      </c>
      <c r="D16" s="204">
        <f>入力シート!H15</f>
        <v>0</v>
      </c>
      <c r="E16" s="205"/>
      <c r="F16" s="26"/>
      <c r="G16" s="56"/>
      <c r="H16" s="56"/>
      <c r="I16" s="57"/>
      <c r="J16" s="55"/>
      <c r="K16" s="26"/>
      <c r="L16" s="26"/>
      <c r="M16" s="26"/>
      <c r="N16" s="55"/>
      <c r="O16" s="55"/>
      <c r="P16" s="3"/>
      <c r="Q16" s="148"/>
      <c r="R16" s="145"/>
      <c r="S16" s="145"/>
      <c r="T16" s="144"/>
      <c r="U16" s="144"/>
      <c r="V16" s="144"/>
      <c r="W16" s="144"/>
      <c r="X16" s="127"/>
    </row>
    <row r="17" spans="1:24" ht="19.5" customHeight="1" x14ac:dyDescent="0.4">
      <c r="A17" s="46" t="s">
        <v>41</v>
      </c>
      <c r="B17" s="62">
        <f>IF(入力シート!F16="",入力シート!F15,入力シート!F16)</f>
        <v>0</v>
      </c>
      <c r="C17" s="47" t="s">
        <v>31</v>
      </c>
      <c r="D17" s="204">
        <f>IF(入力シート!H16="",入力シート!H15,入力シート!H16)</f>
        <v>0</v>
      </c>
      <c r="E17" s="205"/>
      <c r="F17" s="26"/>
      <c r="G17" s="56"/>
      <c r="H17" s="56"/>
      <c r="I17" s="57"/>
      <c r="J17" s="55"/>
      <c r="K17" s="26"/>
      <c r="L17" s="26"/>
      <c r="M17" s="26"/>
      <c r="N17" s="49"/>
      <c r="O17" s="58"/>
      <c r="P17" s="136"/>
      <c r="Q17" s="149"/>
      <c r="R17" s="144"/>
      <c r="S17" s="144"/>
      <c r="T17" s="144"/>
      <c r="U17" s="129"/>
      <c r="V17" s="129"/>
      <c r="W17" s="129"/>
      <c r="X17" s="127"/>
    </row>
    <row r="18" spans="1:24" ht="19.5" customHeight="1" x14ac:dyDescent="0.4">
      <c r="A18" s="46" t="s">
        <v>42</v>
      </c>
      <c r="B18" s="62">
        <f>IF(AND(入力シート!F17="",入力シート!F16=""),入力シート!F15,IF(入力シート!F17="",入力シート!F16,入力シート!F17))</f>
        <v>0</v>
      </c>
      <c r="C18" s="47" t="s">
        <v>31</v>
      </c>
      <c r="D18" s="204">
        <f>IF(AND(入力シート!H17="",入力シート!H16=""),入力シート!H15,IF(入力シート!H17="",入力シート!H16,入力シート!H17))</f>
        <v>0</v>
      </c>
      <c r="E18" s="205">
        <f>IF(AND(入力シート!I17="",入力シート!I16=""),入力シート!I15,IF(入力シート!I17="",入力シート!I16,入力シート!I17))</f>
        <v>0</v>
      </c>
      <c r="F18" s="26"/>
      <c r="G18" s="220"/>
      <c r="H18" s="220"/>
      <c r="I18" s="57"/>
      <c r="J18" s="55"/>
      <c r="K18" s="26"/>
      <c r="L18" s="26"/>
      <c r="M18" s="26"/>
      <c r="N18" s="49"/>
      <c r="O18" s="50"/>
      <c r="P18" s="136"/>
      <c r="Q18" s="132"/>
      <c r="R18" s="145"/>
      <c r="S18" s="145"/>
      <c r="T18" s="144"/>
      <c r="U18" s="145"/>
      <c r="V18" s="145"/>
      <c r="W18" s="145"/>
      <c r="X18" s="127"/>
    </row>
    <row r="19" spans="1:24" ht="19.5" customHeight="1" x14ac:dyDescent="0.4">
      <c r="A19" s="26"/>
      <c r="B19" s="26"/>
      <c r="C19" s="26"/>
      <c r="D19" s="26"/>
      <c r="E19" s="26"/>
      <c r="F19" s="26"/>
      <c r="G19" s="56"/>
      <c r="H19" s="56"/>
      <c r="I19" s="57"/>
      <c r="J19" s="55"/>
      <c r="K19" s="26"/>
      <c r="L19" s="26"/>
      <c r="M19" s="26"/>
      <c r="N19" s="49"/>
      <c r="O19" s="50"/>
      <c r="P19" s="136"/>
      <c r="Q19" s="148"/>
      <c r="R19" s="145"/>
      <c r="S19" s="145"/>
      <c r="T19" s="144"/>
      <c r="U19" s="144"/>
      <c r="V19" s="144"/>
      <c r="W19" s="144"/>
      <c r="X19" s="127"/>
    </row>
    <row r="20" spans="1:24" ht="19.5" customHeight="1" x14ac:dyDescent="0.4">
      <c r="A20" s="26"/>
      <c r="B20" s="26"/>
      <c r="C20" s="26"/>
      <c r="D20" s="26"/>
      <c r="E20" s="26"/>
      <c r="F20" s="26"/>
      <c r="G20" s="56"/>
      <c r="H20" s="56"/>
      <c r="I20" s="57"/>
      <c r="J20" s="55"/>
      <c r="K20" s="26"/>
      <c r="L20" s="26"/>
      <c r="M20" s="26"/>
      <c r="N20" s="49"/>
      <c r="O20" s="57"/>
      <c r="P20" s="136"/>
      <c r="Q20" s="148"/>
      <c r="R20" s="145"/>
      <c r="S20" s="145"/>
      <c r="T20" s="144"/>
      <c r="U20" s="144"/>
      <c r="V20" s="144"/>
      <c r="W20" s="144"/>
      <c r="X20" s="127"/>
    </row>
    <row r="21" spans="1:24" x14ac:dyDescent="0.4">
      <c r="A21" s="26"/>
      <c r="B21" s="26"/>
      <c r="C21" s="26"/>
      <c r="D21" s="26"/>
      <c r="E21" s="26"/>
      <c r="F21" s="26"/>
      <c r="G21" s="56"/>
      <c r="H21" s="56"/>
      <c r="I21" s="57"/>
      <c r="J21" s="55"/>
      <c r="K21" s="26"/>
      <c r="L21" s="26"/>
      <c r="M21" s="26"/>
      <c r="N21" s="49"/>
      <c r="O21" s="57"/>
      <c r="P21" s="24"/>
      <c r="Q21" s="149"/>
      <c r="R21" s="144"/>
      <c r="S21" s="144"/>
      <c r="T21" s="144"/>
      <c r="U21" s="129"/>
      <c r="V21" s="129"/>
      <c r="W21" s="129"/>
      <c r="X21" s="127"/>
    </row>
    <row r="22" spans="1:24" ht="19.5" customHeight="1" x14ac:dyDescent="0.4">
      <c r="A22" s="26"/>
      <c r="B22" s="26"/>
      <c r="C22" s="26"/>
      <c r="D22" s="26"/>
      <c r="E22" s="26"/>
      <c r="F22" s="26"/>
      <c r="G22" s="56"/>
      <c r="H22" s="56"/>
      <c r="I22" s="57"/>
      <c r="J22" s="55"/>
      <c r="K22" s="26"/>
      <c r="L22" s="26"/>
      <c r="M22" s="26"/>
      <c r="N22" s="49"/>
      <c r="O22" s="59"/>
      <c r="P22" s="3"/>
      <c r="Q22" s="132"/>
      <c r="R22" s="145"/>
      <c r="S22" s="145"/>
      <c r="T22" s="144"/>
      <c r="U22" s="145"/>
      <c r="V22" s="145"/>
      <c r="W22" s="145"/>
      <c r="X22" s="127"/>
    </row>
    <row r="23" spans="1:24" ht="19.5" customHeight="1" x14ac:dyDescent="0.4">
      <c r="A23" s="26"/>
      <c r="B23" s="26"/>
      <c r="C23" s="26"/>
      <c r="D23" s="26"/>
      <c r="E23" s="26"/>
      <c r="F23" s="26"/>
      <c r="G23" s="56"/>
      <c r="H23" s="56"/>
      <c r="I23" s="57"/>
      <c r="J23" s="55"/>
      <c r="K23" s="26"/>
      <c r="L23" s="26"/>
      <c r="M23" s="26"/>
      <c r="N23" s="26"/>
      <c r="O23" s="59"/>
      <c r="P23" s="138"/>
      <c r="Q23" s="148"/>
      <c r="R23" s="145"/>
      <c r="S23" s="145"/>
      <c r="T23" s="144"/>
      <c r="U23" s="144"/>
      <c r="V23" s="144"/>
      <c r="W23" s="144"/>
      <c r="X23" s="127"/>
    </row>
    <row r="24" spans="1:24" ht="19.5" customHeight="1" x14ac:dyDescent="0.4">
      <c r="A24" s="26"/>
      <c r="B24" s="26"/>
      <c r="C24" s="26"/>
      <c r="D24" s="26"/>
      <c r="E24" s="26"/>
      <c r="F24" s="26"/>
      <c r="G24" s="60"/>
      <c r="H24" s="60"/>
      <c r="I24" s="61"/>
      <c r="J24" s="61"/>
      <c r="K24" s="26"/>
      <c r="L24" s="26"/>
      <c r="M24" s="26"/>
      <c r="N24" s="26"/>
      <c r="O24" s="50"/>
      <c r="P24" s="138"/>
      <c r="Q24" s="144"/>
      <c r="R24" s="144"/>
      <c r="S24" s="144"/>
      <c r="T24" s="144"/>
      <c r="U24" s="144"/>
      <c r="V24" s="144"/>
      <c r="W24" s="144"/>
      <c r="X24" s="127"/>
    </row>
    <row r="25" spans="1:24" x14ac:dyDescent="0.4">
      <c r="A25" s="26"/>
      <c r="B25" s="26"/>
      <c r="C25" s="26"/>
      <c r="D25" s="26"/>
      <c r="E25" s="26"/>
      <c r="F25" s="26"/>
      <c r="G25" s="60"/>
      <c r="H25" s="60"/>
      <c r="I25" s="61"/>
      <c r="J25" s="61"/>
      <c r="K25" s="26"/>
      <c r="L25" s="26"/>
      <c r="M25" s="26"/>
      <c r="N25" s="55"/>
      <c r="O25" s="55"/>
      <c r="P25" s="136"/>
      <c r="Q25" s="144"/>
      <c r="R25" s="144"/>
      <c r="S25" s="144"/>
      <c r="T25" s="144"/>
      <c r="U25" s="144"/>
      <c r="V25" s="144"/>
      <c r="W25" s="144"/>
      <c r="X25" s="127"/>
    </row>
    <row r="26" spans="1:24" ht="19.5" customHeight="1" x14ac:dyDescent="0.4">
      <c r="A26" s="26"/>
      <c r="B26" s="26"/>
      <c r="C26" s="26"/>
      <c r="D26" s="26"/>
      <c r="E26" s="26"/>
      <c r="F26" s="26"/>
      <c r="G26" s="60"/>
      <c r="H26" s="60"/>
      <c r="I26" s="61"/>
      <c r="J26" s="61"/>
      <c r="K26" s="60"/>
      <c r="L26" s="26"/>
      <c r="M26" s="26"/>
      <c r="N26" s="55"/>
      <c r="O26" s="55"/>
      <c r="P26" s="136"/>
      <c r="Q26" s="144"/>
      <c r="R26" s="144"/>
      <c r="S26" s="144"/>
      <c r="T26" s="144"/>
      <c r="U26" s="144"/>
      <c r="V26" s="144"/>
      <c r="W26" s="144"/>
      <c r="X26" s="127"/>
    </row>
    <row r="27" spans="1:24" ht="19.5" customHeight="1" x14ac:dyDescent="0.4">
      <c r="G27" s="60"/>
      <c r="H27" s="60"/>
      <c r="I27" s="61"/>
      <c r="J27" s="61"/>
      <c r="K27" s="60"/>
      <c r="L27" s="26"/>
      <c r="M27" s="26"/>
      <c r="N27" s="55"/>
      <c r="O27" s="55"/>
      <c r="P27" s="136"/>
      <c r="Q27" s="144"/>
      <c r="R27" s="144"/>
      <c r="S27" s="144"/>
      <c r="T27" s="144"/>
      <c r="U27" s="144"/>
      <c r="V27" s="144"/>
      <c r="W27" s="144"/>
      <c r="X27" s="127"/>
    </row>
    <row r="28" spans="1:24" ht="19.5" customHeight="1" x14ac:dyDescent="0.4">
      <c r="G28" s="19"/>
      <c r="H28" s="19"/>
      <c r="I28" s="221"/>
      <c r="J28" s="221"/>
      <c r="N28" s="2"/>
      <c r="O28" s="1"/>
      <c r="P28" s="136"/>
      <c r="Q28" s="225" t="s">
        <v>16</v>
      </c>
      <c r="R28" s="226"/>
      <c r="S28" s="226"/>
      <c r="T28" s="144"/>
      <c r="U28" s="224" t="s">
        <v>11</v>
      </c>
      <c r="V28" s="224"/>
      <c r="W28" s="224"/>
      <c r="X28" s="127"/>
    </row>
    <row r="29" spans="1:24" ht="19.5" customHeight="1" x14ac:dyDescent="0.4">
      <c r="N29" s="2"/>
      <c r="O29" s="5"/>
      <c r="P29" s="136"/>
      <c r="Q29" s="150"/>
      <c r="R29" s="151" t="s">
        <v>6</v>
      </c>
      <c r="S29" s="151" t="s">
        <v>0</v>
      </c>
      <c r="T29" s="144"/>
      <c r="U29" s="128" t="s">
        <v>56</v>
      </c>
      <c r="V29" s="128" t="s">
        <v>57</v>
      </c>
      <c r="W29" s="128" t="s">
        <v>58</v>
      </c>
      <c r="X29" s="127"/>
    </row>
    <row r="30" spans="1:24" ht="37.5" x14ac:dyDescent="0.4">
      <c r="N30" s="2"/>
      <c r="O30" s="5"/>
      <c r="P30" s="24"/>
      <c r="Q30" s="132" t="s">
        <v>20</v>
      </c>
      <c r="R30" s="152">
        <f>I10</f>
        <v>0</v>
      </c>
      <c r="S30" s="152">
        <f>I11</f>
        <v>0</v>
      </c>
      <c r="T30" s="144"/>
      <c r="U30" s="145">
        <f>I13</f>
        <v>0</v>
      </c>
      <c r="V30" s="145">
        <f>J13</f>
        <v>0</v>
      </c>
      <c r="W30" s="145">
        <f>M13</f>
        <v>0</v>
      </c>
      <c r="X30" s="127"/>
    </row>
    <row r="31" spans="1:24" ht="37.5" x14ac:dyDescent="0.4">
      <c r="N31" s="2"/>
      <c r="O31" s="13"/>
      <c r="P31" s="24"/>
      <c r="Q31" s="153" t="s">
        <v>21</v>
      </c>
      <c r="R31" s="152">
        <f>J10</f>
        <v>0</v>
      </c>
      <c r="S31" s="152">
        <f>J11</f>
        <v>0</v>
      </c>
      <c r="T31" s="144"/>
      <c r="U31" s="144"/>
      <c r="V31" s="144"/>
      <c r="W31" s="144"/>
      <c r="X31" s="127"/>
    </row>
    <row r="32" spans="1:24" ht="37.5" x14ac:dyDescent="0.4">
      <c r="N32" s="2"/>
      <c r="O32" s="13"/>
      <c r="P32" s="3"/>
      <c r="Q32" s="153" t="s">
        <v>22</v>
      </c>
      <c r="R32" s="152">
        <f>M10</f>
        <v>0</v>
      </c>
      <c r="S32" s="152">
        <f>M11</f>
        <v>0</v>
      </c>
      <c r="T32" s="144"/>
      <c r="U32" s="144"/>
      <c r="V32" s="144"/>
      <c r="W32" s="144"/>
      <c r="X32" s="127"/>
    </row>
    <row r="33" spans="14:24" x14ac:dyDescent="0.4">
      <c r="N33" s="2"/>
      <c r="O33" s="14"/>
      <c r="P33" s="3"/>
      <c r="Q33" s="144"/>
      <c r="R33" s="144"/>
      <c r="S33" s="144"/>
      <c r="T33" s="144"/>
      <c r="U33" s="144"/>
      <c r="V33" s="144"/>
      <c r="W33" s="144"/>
      <c r="X33" s="127"/>
    </row>
    <row r="34" spans="14:24" x14ac:dyDescent="0.4">
      <c r="N34" s="2"/>
      <c r="O34" s="5"/>
      <c r="P34" s="3"/>
      <c r="Q34" s="16"/>
      <c r="R34" s="3"/>
      <c r="S34" s="3"/>
      <c r="T34" s="3"/>
      <c r="U34" s="3"/>
      <c r="V34" s="3"/>
      <c r="W34" s="3"/>
      <c r="X34" s="127"/>
    </row>
    <row r="35" spans="14:24" x14ac:dyDescent="0.4">
      <c r="N35" s="4"/>
      <c r="O35" s="4"/>
      <c r="Q35" s="15"/>
      <c r="R35" s="12"/>
      <c r="S35" s="12"/>
    </row>
    <row r="36" spans="14:24" x14ac:dyDescent="0.4">
      <c r="N36" s="4"/>
      <c r="O36" s="4"/>
      <c r="Q36" s="16"/>
      <c r="R36" s="12"/>
      <c r="S36" s="12"/>
    </row>
    <row r="37" spans="14:24" x14ac:dyDescent="0.4">
      <c r="N37" s="2"/>
      <c r="O37" s="1"/>
      <c r="Q37" s="3"/>
      <c r="R37" s="3"/>
      <c r="S37" s="3"/>
    </row>
    <row r="38" spans="14:24" x14ac:dyDescent="0.4">
      <c r="N38" s="2"/>
      <c r="O38" s="5"/>
      <c r="Q38" s="16"/>
      <c r="R38" s="3"/>
      <c r="S38" s="3"/>
    </row>
    <row r="39" spans="14:24" x14ac:dyDescent="0.4">
      <c r="N39" s="2"/>
      <c r="O39" s="5"/>
      <c r="Q39" s="15"/>
      <c r="R39" s="12"/>
      <c r="S39" s="12"/>
    </row>
    <row r="40" spans="14:24" x14ac:dyDescent="0.4">
      <c r="N40" s="2"/>
      <c r="O40" s="13"/>
      <c r="Q40" s="16"/>
      <c r="R40" s="12"/>
      <c r="S40" s="12"/>
    </row>
    <row r="41" spans="14:24" x14ac:dyDescent="0.4">
      <c r="N41" s="2"/>
      <c r="O41" s="13"/>
    </row>
    <row r="42" spans="14:24" x14ac:dyDescent="0.4">
      <c r="N42" s="2"/>
      <c r="O42" s="14"/>
      <c r="Q42" s="16"/>
      <c r="R42" s="3"/>
      <c r="S42" s="3"/>
    </row>
    <row r="43" spans="14:24" x14ac:dyDescent="0.4">
      <c r="N43" s="2"/>
      <c r="O43" s="5"/>
      <c r="Q43" s="15"/>
      <c r="R43" s="12"/>
      <c r="S43" s="12"/>
    </row>
    <row r="44" spans="14:24" x14ac:dyDescent="0.4">
      <c r="Q44" s="16"/>
      <c r="R44" s="12"/>
      <c r="S44" s="12"/>
    </row>
  </sheetData>
  <sheetProtection sheet="1" objects="1" scenarios="1"/>
  <customSheetViews>
    <customSheetView guid="{E7943FFA-FAF7-4133-83A5-B046177A3B6E}" showPageBreaks="1" printArea="1" topLeftCell="A12">
      <selection sqref="A1:Q34"/>
      <pageMargins left="0.23622047244094491" right="0.23622047244094491" top="0.74803149606299213" bottom="0.59055118110236227" header="0.31496062992125984" footer="0.31496062992125984"/>
      <printOptions horizontalCentered="1" verticalCentered="1"/>
      <pageSetup paperSize="9" scale="75" orientation="landscape" r:id="rId1"/>
    </customSheetView>
  </customSheetViews>
  <mergeCells count="32">
    <mergeCell ref="D18:E18"/>
    <mergeCell ref="D15:E15"/>
    <mergeCell ref="J7:L7"/>
    <mergeCell ref="G18:H18"/>
    <mergeCell ref="B3:E3"/>
    <mergeCell ref="B4:D4"/>
    <mergeCell ref="B5:D5"/>
    <mergeCell ref="B6:D6"/>
    <mergeCell ref="B7:D7"/>
    <mergeCell ref="B8:D8"/>
    <mergeCell ref="D11:E11"/>
    <mergeCell ref="D12:E12"/>
    <mergeCell ref="D13:E13"/>
    <mergeCell ref="D16:E16"/>
    <mergeCell ref="D17:E17"/>
    <mergeCell ref="J8:L8"/>
    <mergeCell ref="A1:O2"/>
    <mergeCell ref="U28:W28"/>
    <mergeCell ref="Q28:S28"/>
    <mergeCell ref="J9:L9"/>
    <mergeCell ref="D10:E10"/>
    <mergeCell ref="I28:J28"/>
    <mergeCell ref="J11:L11"/>
    <mergeCell ref="J12:L12"/>
    <mergeCell ref="J13:L13"/>
    <mergeCell ref="H3:O3"/>
    <mergeCell ref="J4:L4"/>
    <mergeCell ref="J10:L10"/>
    <mergeCell ref="G3:G4"/>
    <mergeCell ref="J6:L6"/>
    <mergeCell ref="J5:L5"/>
    <mergeCell ref="N4:O4"/>
  </mergeCells>
  <phoneticPr fontId="2"/>
  <printOptions horizontalCentered="1" verticalCentered="1"/>
  <pageMargins left="0.23622047244094491" right="0.23622047244094491" top="0.74803149606299213" bottom="0.59055118110236227" header="0.31496062992125984" footer="0.31496062992125984"/>
  <pageSetup paperSize="9" scale="73" orientation="landscape" r:id="rId2"/>
  <ignoredErrors>
    <ignoredError sqref="B7:D8 B11:E11 C4:D4 C5:D5 C6:D6 B16:E16 B14:E14 C13 E13 C12 E12" unlocked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W1:AU48"/>
  <sheetViews>
    <sheetView view="pageBreakPreview" topLeftCell="A7" zoomScale="70" zoomScaleNormal="100" zoomScaleSheetLayoutView="70" workbookViewId="0">
      <selection activeCell="Y23" sqref="Y23"/>
    </sheetView>
  </sheetViews>
  <sheetFormatPr defaultRowHeight="18.75" x14ac:dyDescent="0.4"/>
  <sheetData>
    <row r="1" spans="23:47" x14ac:dyDescent="0.4">
      <c r="W1" s="3"/>
      <c r="X1" s="3"/>
      <c r="Y1" s="3"/>
      <c r="Z1" s="3"/>
      <c r="AA1" s="3"/>
      <c r="AB1" s="3"/>
      <c r="AC1" s="3"/>
      <c r="AD1" s="3"/>
      <c r="AE1" s="3"/>
      <c r="AF1" s="3"/>
      <c r="AG1" s="3"/>
      <c r="AH1" s="3"/>
      <c r="AI1" s="3"/>
      <c r="AJ1" s="3"/>
      <c r="AK1" s="3"/>
      <c r="AL1" s="3"/>
      <c r="AM1" s="3"/>
      <c r="AN1" s="3"/>
      <c r="AO1" s="3"/>
      <c r="AP1" s="3"/>
      <c r="AQ1" s="3"/>
      <c r="AR1" s="3"/>
      <c r="AS1" s="3"/>
      <c r="AT1" s="3"/>
      <c r="AU1" s="3"/>
    </row>
    <row r="2" spans="23:47" x14ac:dyDescent="0.4">
      <c r="W2" s="3"/>
      <c r="X2" s="3"/>
      <c r="Y2" s="3"/>
      <c r="Z2" s="3"/>
      <c r="AA2" s="3"/>
      <c r="AB2" s="3"/>
      <c r="AC2" s="3"/>
      <c r="AD2" s="3"/>
      <c r="AE2" s="3"/>
      <c r="AF2" s="3"/>
      <c r="AG2" s="3"/>
      <c r="AH2" s="3"/>
      <c r="AI2" s="3"/>
      <c r="AJ2" s="3"/>
      <c r="AK2" s="3"/>
      <c r="AL2" s="3"/>
      <c r="AM2" s="3"/>
      <c r="AN2" s="3"/>
      <c r="AO2" s="3"/>
      <c r="AP2" s="3"/>
      <c r="AQ2" s="3"/>
      <c r="AR2" s="3"/>
      <c r="AS2" s="3"/>
      <c r="AT2" s="3"/>
      <c r="AU2" s="3"/>
    </row>
    <row r="3" spans="23:47" x14ac:dyDescent="0.4">
      <c r="W3" s="3"/>
      <c r="X3" s="3"/>
      <c r="Y3" s="3"/>
      <c r="Z3" s="3"/>
      <c r="AA3" s="3"/>
      <c r="AB3" s="3"/>
      <c r="AC3" s="3"/>
      <c r="AD3" s="3"/>
      <c r="AE3" s="3"/>
      <c r="AF3" s="3"/>
      <c r="AG3" s="3"/>
      <c r="AH3" s="3"/>
      <c r="AI3" s="3"/>
      <c r="AJ3" s="3"/>
      <c r="AK3" s="3"/>
      <c r="AL3" s="3"/>
      <c r="AM3" s="3"/>
      <c r="AN3" s="3"/>
      <c r="AO3" s="3"/>
      <c r="AP3" s="3"/>
      <c r="AQ3" s="3"/>
      <c r="AR3" s="3"/>
      <c r="AS3" s="3"/>
      <c r="AT3" s="3"/>
      <c r="AU3" s="3"/>
    </row>
    <row r="4" spans="23:47" x14ac:dyDescent="0.4">
      <c r="W4" s="3"/>
      <c r="X4" s="3"/>
      <c r="Y4" s="3"/>
      <c r="Z4" s="3"/>
      <c r="AA4" s="3"/>
      <c r="AB4" s="3"/>
      <c r="AC4" s="3"/>
      <c r="AD4" s="3"/>
      <c r="AE4" s="3"/>
      <c r="AF4" s="3"/>
      <c r="AG4" s="3"/>
      <c r="AH4" s="3"/>
      <c r="AI4" s="3"/>
      <c r="AJ4" s="3"/>
      <c r="AK4" s="3"/>
      <c r="AL4" s="3"/>
      <c r="AM4" s="3"/>
      <c r="AN4" s="3"/>
      <c r="AO4" s="3"/>
      <c r="AP4" s="3"/>
      <c r="AQ4" s="3"/>
      <c r="AR4" s="3"/>
      <c r="AS4" s="3"/>
      <c r="AT4" s="3"/>
      <c r="AU4" s="3"/>
    </row>
    <row r="5" spans="23:47" x14ac:dyDescent="0.4">
      <c r="W5" s="3"/>
      <c r="X5" s="3"/>
      <c r="Y5" s="3"/>
      <c r="Z5" s="3"/>
      <c r="AA5" s="3"/>
      <c r="AB5" s="3"/>
      <c r="AC5" s="3"/>
      <c r="AD5" s="3"/>
      <c r="AE5" s="3"/>
      <c r="AF5" s="3"/>
      <c r="AG5" s="3"/>
      <c r="AH5" s="3"/>
      <c r="AI5" s="3"/>
      <c r="AJ5" s="3"/>
      <c r="AK5" s="3"/>
      <c r="AL5" s="3"/>
      <c r="AM5" s="3"/>
      <c r="AN5" s="3"/>
      <c r="AO5" s="3"/>
      <c r="AP5" s="3"/>
      <c r="AQ5" s="3"/>
      <c r="AR5" s="3"/>
      <c r="AS5" s="3"/>
      <c r="AT5" s="3"/>
      <c r="AU5" s="3"/>
    </row>
    <row r="6" spans="23:47" x14ac:dyDescent="0.4">
      <c r="W6" s="3"/>
      <c r="X6" s="3"/>
      <c r="Y6" s="3"/>
      <c r="Z6" s="3"/>
      <c r="AA6" s="3"/>
      <c r="AB6" s="3"/>
      <c r="AC6" s="3"/>
      <c r="AD6" s="3"/>
      <c r="AE6" s="3"/>
      <c r="AF6" s="3"/>
      <c r="AG6" s="3"/>
      <c r="AH6" s="3"/>
      <c r="AI6" s="3"/>
      <c r="AJ6" s="3"/>
      <c r="AK6" s="3"/>
      <c r="AL6" s="3"/>
      <c r="AM6" s="3"/>
      <c r="AN6" s="3"/>
      <c r="AO6" s="3"/>
      <c r="AP6" s="3"/>
      <c r="AQ6" s="3"/>
      <c r="AR6" s="3"/>
      <c r="AS6" s="3"/>
      <c r="AT6" s="3"/>
      <c r="AU6" s="3"/>
    </row>
    <row r="7" spans="23:47" x14ac:dyDescent="0.4">
      <c r="W7" s="3"/>
      <c r="X7" s="3"/>
      <c r="Y7" s="3"/>
      <c r="Z7" s="3"/>
      <c r="AA7" s="3"/>
      <c r="AB7" s="3"/>
      <c r="AC7" s="3"/>
      <c r="AD7" s="3"/>
      <c r="AE7" s="3"/>
      <c r="AF7" s="3"/>
      <c r="AG7" s="3"/>
      <c r="AH7" s="3"/>
      <c r="AI7" s="3"/>
      <c r="AJ7" s="3"/>
      <c r="AK7" s="3"/>
      <c r="AL7" s="3"/>
      <c r="AM7" s="3"/>
      <c r="AN7" s="3"/>
      <c r="AO7" s="3"/>
      <c r="AP7" s="3"/>
      <c r="AQ7" s="3"/>
      <c r="AR7" s="3"/>
      <c r="AS7" s="3"/>
      <c r="AT7" s="3"/>
      <c r="AU7" s="3"/>
    </row>
    <row r="8" spans="23:47" x14ac:dyDescent="0.4">
      <c r="W8" s="3"/>
      <c r="X8" s="3"/>
      <c r="Y8" s="3"/>
      <c r="Z8" s="3"/>
      <c r="AA8" s="3"/>
      <c r="AB8" s="3"/>
      <c r="AC8" s="3"/>
      <c r="AD8" s="3"/>
      <c r="AE8" s="3"/>
      <c r="AF8" s="3"/>
      <c r="AG8" s="3"/>
      <c r="AH8" s="3"/>
      <c r="AI8" s="3"/>
      <c r="AJ8" s="3"/>
      <c r="AK8" s="3"/>
      <c r="AL8" s="3"/>
      <c r="AM8" s="3"/>
      <c r="AN8" s="3"/>
      <c r="AO8" s="3"/>
      <c r="AP8" s="3"/>
      <c r="AQ8" s="3"/>
      <c r="AR8" s="3"/>
      <c r="AS8" s="3"/>
      <c r="AT8" s="3"/>
      <c r="AU8" s="3"/>
    </row>
    <row r="9" spans="23:47" x14ac:dyDescent="0.4">
      <c r="W9" s="3"/>
      <c r="X9" s="3"/>
      <c r="Y9" s="3"/>
      <c r="Z9" s="3"/>
      <c r="AA9" s="3"/>
      <c r="AB9" s="3"/>
      <c r="AC9" s="3"/>
      <c r="AD9" s="3"/>
      <c r="AE9" s="3"/>
      <c r="AF9" s="3"/>
      <c r="AG9" s="3"/>
      <c r="AH9" s="3"/>
      <c r="AI9" s="3"/>
      <c r="AJ9" s="3"/>
      <c r="AK9" s="3"/>
      <c r="AL9" s="3"/>
      <c r="AM9" s="3"/>
      <c r="AN9" s="3"/>
      <c r="AO9" s="3"/>
      <c r="AP9" s="3"/>
      <c r="AQ9" s="3"/>
      <c r="AR9" s="3"/>
      <c r="AS9" s="3"/>
      <c r="AT9" s="3"/>
      <c r="AU9" s="3"/>
    </row>
    <row r="10" spans="23:47" x14ac:dyDescent="0.4">
      <c r="W10" s="3"/>
      <c r="X10" s="3"/>
      <c r="Y10" s="3"/>
      <c r="Z10" s="3"/>
      <c r="AA10" s="3"/>
      <c r="AB10" s="3"/>
      <c r="AC10" s="3"/>
      <c r="AD10" s="3"/>
      <c r="AE10" s="3"/>
      <c r="AF10" s="3"/>
      <c r="AG10" s="3"/>
      <c r="AH10" s="3"/>
      <c r="AI10" s="3"/>
      <c r="AJ10" s="3"/>
      <c r="AK10" s="3"/>
      <c r="AL10" s="3"/>
      <c r="AM10" s="3"/>
      <c r="AN10" s="3"/>
      <c r="AO10" s="3"/>
      <c r="AP10" s="3"/>
      <c r="AQ10" s="3"/>
      <c r="AR10" s="3"/>
      <c r="AS10" s="3"/>
      <c r="AT10" s="3"/>
      <c r="AU10" s="3"/>
    </row>
    <row r="11" spans="23:47" x14ac:dyDescent="0.4">
      <c r="W11" s="3"/>
      <c r="X11" s="3"/>
      <c r="Y11" s="3"/>
      <c r="Z11" s="3"/>
      <c r="AA11" s="3"/>
      <c r="AB11" s="3"/>
      <c r="AC11" s="3"/>
      <c r="AD11" s="3"/>
      <c r="AE11" s="3"/>
      <c r="AF11" s="3"/>
      <c r="AG11" s="3"/>
      <c r="AH11" s="3"/>
      <c r="AI11" s="3"/>
      <c r="AJ11" s="3"/>
      <c r="AK11" s="3"/>
      <c r="AL11" s="3"/>
      <c r="AM11" s="3"/>
      <c r="AN11" s="3"/>
      <c r="AO11" s="3"/>
      <c r="AP11" s="3"/>
      <c r="AQ11" s="3"/>
      <c r="AR11" s="3"/>
      <c r="AS11" s="3"/>
      <c r="AT11" s="3"/>
      <c r="AU11" s="3"/>
    </row>
    <row r="12" spans="23:47" x14ac:dyDescent="0.4">
      <c r="W12" s="3"/>
      <c r="X12" s="3"/>
      <c r="Y12" s="3"/>
      <c r="Z12" s="3"/>
      <c r="AA12" s="3"/>
      <c r="AB12" s="3"/>
      <c r="AC12" s="3"/>
      <c r="AD12" s="3"/>
      <c r="AE12" s="3"/>
      <c r="AF12" s="3"/>
      <c r="AG12" s="3"/>
      <c r="AH12" s="3"/>
      <c r="AI12" s="3"/>
      <c r="AJ12" s="3"/>
      <c r="AK12" s="3"/>
      <c r="AL12" s="3"/>
      <c r="AM12" s="3"/>
      <c r="AN12" s="3"/>
      <c r="AO12" s="3"/>
      <c r="AP12" s="3"/>
      <c r="AQ12" s="3"/>
      <c r="AR12" s="3"/>
      <c r="AS12" s="3"/>
      <c r="AT12" s="3"/>
      <c r="AU12" s="3"/>
    </row>
    <row r="13" spans="23:47" x14ac:dyDescent="0.4">
      <c r="W13" s="3"/>
      <c r="X13" s="3"/>
      <c r="Y13" s="3"/>
      <c r="Z13" s="3"/>
      <c r="AA13" s="3"/>
      <c r="AB13" s="3"/>
      <c r="AC13" s="3"/>
      <c r="AD13" s="3"/>
      <c r="AE13" s="3"/>
      <c r="AF13" s="3"/>
      <c r="AG13" s="3"/>
      <c r="AH13" s="3"/>
      <c r="AI13" s="3"/>
      <c r="AJ13" s="3"/>
      <c r="AK13" s="3"/>
      <c r="AL13" s="3"/>
      <c r="AM13" s="3"/>
      <c r="AN13" s="3"/>
      <c r="AO13" s="3"/>
      <c r="AP13" s="3"/>
      <c r="AQ13" s="3"/>
      <c r="AR13" s="3"/>
      <c r="AS13" s="3"/>
      <c r="AT13" s="3"/>
      <c r="AU13" s="3"/>
    </row>
    <row r="14" spans="23:47" x14ac:dyDescent="0.4">
      <c r="W14" s="3"/>
      <c r="X14" s="3"/>
      <c r="Y14" s="3"/>
      <c r="Z14" s="3"/>
      <c r="AA14" s="3"/>
      <c r="AB14" s="3"/>
      <c r="AC14" s="3"/>
      <c r="AD14" s="3"/>
      <c r="AE14" s="3"/>
      <c r="AF14" s="3"/>
      <c r="AG14" s="3"/>
      <c r="AH14" s="3"/>
      <c r="AI14" s="3"/>
      <c r="AJ14" s="3"/>
      <c r="AK14" s="3"/>
      <c r="AL14" s="3"/>
      <c r="AM14" s="3"/>
      <c r="AN14" s="3"/>
      <c r="AO14" s="3"/>
      <c r="AP14" s="3"/>
      <c r="AQ14" s="3"/>
      <c r="AR14" s="3"/>
      <c r="AS14" s="3"/>
      <c r="AT14" s="3"/>
      <c r="AU14" s="3"/>
    </row>
    <row r="15" spans="23:47" x14ac:dyDescent="0.4">
      <c r="W15" s="3"/>
      <c r="X15" s="3"/>
      <c r="Y15" s="3"/>
      <c r="Z15" s="3"/>
      <c r="AA15" s="3"/>
      <c r="AB15" s="3"/>
      <c r="AC15" s="3"/>
      <c r="AD15" s="3"/>
      <c r="AE15" s="3"/>
      <c r="AF15" s="3"/>
      <c r="AG15" s="3"/>
      <c r="AH15" s="3"/>
      <c r="AI15" s="3"/>
      <c r="AJ15" s="3"/>
      <c r="AK15" s="3"/>
      <c r="AL15" s="3"/>
      <c r="AM15" s="3"/>
      <c r="AN15" s="3"/>
      <c r="AO15" s="3"/>
      <c r="AP15" s="3"/>
      <c r="AQ15" s="3"/>
      <c r="AR15" s="3"/>
      <c r="AS15" s="3"/>
      <c r="AT15" s="3"/>
      <c r="AU15" s="3"/>
    </row>
    <row r="16" spans="23:47" x14ac:dyDescent="0.4">
      <c r="W16" s="3"/>
      <c r="X16" s="3"/>
      <c r="Y16" s="3"/>
      <c r="Z16" s="3"/>
      <c r="AA16" s="3"/>
      <c r="AB16" s="3"/>
      <c r="AC16" s="3"/>
      <c r="AD16" s="3"/>
      <c r="AE16" s="3"/>
      <c r="AF16" s="3"/>
      <c r="AG16" s="3"/>
      <c r="AH16" s="3"/>
      <c r="AI16" s="3"/>
      <c r="AJ16" s="3"/>
      <c r="AK16" s="3"/>
      <c r="AL16" s="3"/>
      <c r="AM16" s="3"/>
      <c r="AN16" s="3"/>
      <c r="AO16" s="3"/>
      <c r="AP16" s="3"/>
      <c r="AQ16" s="3"/>
      <c r="AR16" s="3"/>
      <c r="AS16" s="3"/>
      <c r="AT16" s="3"/>
      <c r="AU16" s="3"/>
    </row>
    <row r="17" spans="23:47" x14ac:dyDescent="0.4">
      <c r="W17" s="3"/>
      <c r="X17" s="3"/>
      <c r="Y17" s="3"/>
      <c r="Z17" s="3"/>
      <c r="AA17" s="3"/>
      <c r="AB17" s="3"/>
      <c r="AC17" s="3"/>
      <c r="AD17" s="3"/>
      <c r="AE17" s="3"/>
      <c r="AF17" s="3"/>
      <c r="AG17" s="3"/>
      <c r="AH17" s="3"/>
      <c r="AI17" s="3"/>
      <c r="AJ17" s="3"/>
      <c r="AK17" s="3"/>
      <c r="AL17" s="3"/>
      <c r="AM17" s="3"/>
      <c r="AN17" s="3"/>
      <c r="AO17" s="3"/>
      <c r="AP17" s="3"/>
      <c r="AQ17" s="3"/>
      <c r="AR17" s="3"/>
      <c r="AS17" s="3"/>
      <c r="AT17" s="3"/>
      <c r="AU17" s="3"/>
    </row>
    <row r="18" spans="23:47" x14ac:dyDescent="0.4">
      <c r="W18" s="3"/>
      <c r="X18" s="3"/>
      <c r="Y18" s="3"/>
      <c r="Z18" s="3"/>
      <c r="AA18" s="3"/>
      <c r="AB18" s="3"/>
      <c r="AC18" s="3"/>
      <c r="AD18" s="3"/>
      <c r="AE18" s="3"/>
      <c r="AF18" s="3"/>
      <c r="AG18" s="3"/>
      <c r="AH18" s="3"/>
      <c r="AI18" s="3"/>
      <c r="AJ18" s="3"/>
      <c r="AK18" s="3"/>
      <c r="AL18" s="3"/>
      <c r="AM18" s="3"/>
      <c r="AN18" s="3"/>
      <c r="AO18" s="3"/>
      <c r="AP18" s="3"/>
      <c r="AQ18" s="3"/>
      <c r="AR18" s="3"/>
      <c r="AS18" s="3"/>
      <c r="AT18" s="3"/>
      <c r="AU18" s="3"/>
    </row>
    <row r="19" spans="23:47" x14ac:dyDescent="0.4">
      <c r="W19" s="3"/>
      <c r="X19" s="3"/>
      <c r="Y19" s="3"/>
      <c r="Z19" s="3"/>
      <c r="AA19" s="3"/>
      <c r="AB19" s="3"/>
      <c r="AC19" s="3"/>
      <c r="AD19" s="3"/>
      <c r="AE19" s="3"/>
      <c r="AF19" s="3"/>
      <c r="AG19" s="3"/>
      <c r="AH19" s="3"/>
      <c r="AI19" s="3"/>
      <c r="AJ19" s="3"/>
      <c r="AK19" s="3"/>
      <c r="AL19" s="3"/>
      <c r="AM19" s="3"/>
      <c r="AN19" s="3"/>
      <c r="AO19" s="3"/>
      <c r="AP19" s="3"/>
      <c r="AQ19" s="3"/>
      <c r="AR19" s="3"/>
      <c r="AS19" s="3"/>
      <c r="AT19" s="3"/>
      <c r="AU19" s="3"/>
    </row>
    <row r="20" spans="23:47" x14ac:dyDescent="0.4">
      <c r="W20" s="3"/>
      <c r="X20" s="3"/>
      <c r="Y20" s="3"/>
      <c r="Z20" s="3"/>
      <c r="AA20" s="3"/>
      <c r="AB20" s="3"/>
      <c r="AC20" s="3"/>
      <c r="AD20" s="3"/>
      <c r="AE20" s="3"/>
      <c r="AF20" s="3"/>
      <c r="AG20" s="3"/>
      <c r="AH20" s="3"/>
      <c r="AI20" s="3"/>
      <c r="AJ20" s="3"/>
      <c r="AK20" s="3"/>
      <c r="AL20" s="3"/>
      <c r="AM20" s="3"/>
      <c r="AN20" s="3"/>
      <c r="AO20" s="3"/>
      <c r="AP20" s="3"/>
      <c r="AQ20" s="3"/>
      <c r="AR20" s="3"/>
      <c r="AS20" s="3"/>
      <c r="AT20" s="3"/>
      <c r="AU20" s="3"/>
    </row>
    <row r="21" spans="23:47" x14ac:dyDescent="0.4">
      <c r="W21" s="3"/>
      <c r="X21" s="3"/>
      <c r="Y21" s="131"/>
      <c r="Z21" s="3"/>
      <c r="AA21" s="3"/>
      <c r="AB21" s="3"/>
      <c r="AC21" s="3"/>
      <c r="AD21" s="3"/>
      <c r="AE21" s="3"/>
      <c r="AF21" s="3"/>
      <c r="AG21" s="3"/>
      <c r="AH21" s="3"/>
      <c r="AI21" s="3"/>
      <c r="AJ21" s="3"/>
      <c r="AK21" s="3"/>
      <c r="AL21" s="3"/>
      <c r="AM21" s="3"/>
      <c r="AN21" s="3"/>
      <c r="AO21" s="3"/>
      <c r="AP21" s="3"/>
      <c r="AQ21" s="3"/>
      <c r="AR21" s="3"/>
      <c r="AS21" s="3"/>
      <c r="AT21" s="3"/>
      <c r="AU21" s="3"/>
    </row>
    <row r="22" spans="23:47" x14ac:dyDescent="0.4">
      <c r="W22" s="3"/>
      <c r="X22" s="3"/>
      <c r="Y22" s="3"/>
      <c r="Z22" s="3"/>
      <c r="AA22" s="3"/>
      <c r="AB22" s="3"/>
      <c r="AC22" s="3"/>
      <c r="AD22" s="3"/>
      <c r="AE22" s="3"/>
      <c r="AF22" s="3"/>
      <c r="AG22" s="3"/>
      <c r="AH22" s="3"/>
      <c r="AI22" s="3"/>
      <c r="AJ22" s="3"/>
      <c r="AK22" s="3"/>
      <c r="AL22" s="3"/>
      <c r="AM22" s="3"/>
      <c r="AN22" s="3"/>
      <c r="AO22" s="3"/>
      <c r="AP22" s="3"/>
      <c r="AQ22" s="3"/>
      <c r="AR22" s="3"/>
      <c r="AS22" s="3"/>
      <c r="AT22" s="3"/>
      <c r="AU22" s="3"/>
    </row>
    <row r="23" spans="23:47" x14ac:dyDescent="0.4">
      <c r="W23" s="3"/>
      <c r="X23" s="3"/>
      <c r="Y23" s="3"/>
      <c r="Z23" s="3"/>
      <c r="AA23" s="3"/>
      <c r="AB23" s="3"/>
      <c r="AC23" s="3"/>
      <c r="AD23" s="3"/>
      <c r="AE23" s="3"/>
      <c r="AF23" s="3"/>
      <c r="AG23" s="3"/>
      <c r="AH23" s="3"/>
      <c r="AI23" s="3"/>
      <c r="AJ23" s="3"/>
      <c r="AK23" s="3"/>
      <c r="AL23" s="3"/>
      <c r="AM23" s="3"/>
      <c r="AN23" s="3"/>
      <c r="AO23" s="3"/>
      <c r="AP23" s="3"/>
      <c r="AQ23" s="3"/>
      <c r="AR23" s="3"/>
      <c r="AS23" s="3"/>
      <c r="AT23" s="3"/>
      <c r="AU23" s="3"/>
    </row>
    <row r="24" spans="23:47" x14ac:dyDescent="0.4">
      <c r="W24" s="3"/>
      <c r="X24" s="3"/>
      <c r="Y24" s="3"/>
      <c r="Z24" s="3"/>
      <c r="AA24" s="3"/>
      <c r="AB24" s="3"/>
      <c r="AC24" s="3"/>
      <c r="AD24" s="3"/>
      <c r="AE24" s="3"/>
      <c r="AF24" s="3"/>
      <c r="AG24" s="3"/>
      <c r="AH24" s="3"/>
      <c r="AI24" s="3"/>
      <c r="AJ24" s="3"/>
      <c r="AK24" s="3"/>
      <c r="AL24" s="3"/>
      <c r="AM24" s="3"/>
      <c r="AN24" s="3"/>
      <c r="AO24" s="3"/>
      <c r="AP24" s="3"/>
      <c r="AQ24" s="3"/>
      <c r="AR24" s="3"/>
      <c r="AS24" s="3"/>
      <c r="AT24" s="3"/>
      <c r="AU24" s="3"/>
    </row>
    <row r="25" spans="23:47" x14ac:dyDescent="0.4">
      <c r="W25" s="3"/>
      <c r="X25" s="3"/>
      <c r="Y25" s="3"/>
      <c r="Z25" s="3"/>
      <c r="AA25" s="3"/>
      <c r="AB25" s="3"/>
      <c r="AC25" s="3"/>
      <c r="AD25" s="3"/>
      <c r="AE25" s="3"/>
      <c r="AF25" s="3"/>
      <c r="AG25" s="3"/>
      <c r="AH25" s="3"/>
      <c r="AI25" s="3"/>
      <c r="AJ25" s="3"/>
      <c r="AK25" s="3"/>
      <c r="AL25" s="3"/>
      <c r="AM25" s="3"/>
      <c r="AN25" s="3"/>
      <c r="AO25" s="3"/>
      <c r="AP25" s="3"/>
      <c r="AQ25" s="3"/>
      <c r="AR25" s="3"/>
      <c r="AS25" s="3"/>
      <c r="AT25" s="3"/>
      <c r="AU25" s="3"/>
    </row>
    <row r="26" spans="23:47" x14ac:dyDescent="0.4">
      <c r="W26" s="3"/>
      <c r="X26" s="3"/>
      <c r="Y26" s="3"/>
      <c r="Z26" s="3"/>
      <c r="AA26" s="3"/>
      <c r="AB26" s="3"/>
      <c r="AC26" s="3"/>
      <c r="AD26" s="3"/>
      <c r="AE26" s="3"/>
      <c r="AF26" s="3"/>
      <c r="AG26" s="3"/>
      <c r="AH26" s="3"/>
      <c r="AI26" s="3"/>
      <c r="AJ26" s="3"/>
      <c r="AK26" s="3"/>
      <c r="AL26" s="3"/>
      <c r="AM26" s="3"/>
      <c r="AN26" s="3"/>
      <c r="AO26" s="3"/>
      <c r="AP26" s="3"/>
      <c r="AQ26" s="3"/>
      <c r="AR26" s="3"/>
      <c r="AS26" s="3"/>
      <c r="AT26" s="3"/>
      <c r="AU26" s="3"/>
    </row>
    <row r="27" spans="23:47" x14ac:dyDescent="0.4">
      <c r="W27" s="3"/>
      <c r="X27" s="3"/>
      <c r="Y27" s="3"/>
      <c r="Z27" s="3"/>
      <c r="AA27" s="3"/>
      <c r="AB27" s="3"/>
      <c r="AC27" s="3"/>
      <c r="AD27" s="3"/>
      <c r="AE27" s="3"/>
      <c r="AF27" s="3"/>
      <c r="AG27" s="3"/>
      <c r="AH27" s="3"/>
      <c r="AI27" s="3"/>
      <c r="AJ27" s="3"/>
      <c r="AK27" s="3"/>
      <c r="AL27" s="3"/>
      <c r="AM27" s="3"/>
      <c r="AN27" s="3"/>
      <c r="AO27" s="3"/>
      <c r="AP27" s="3"/>
      <c r="AQ27" s="3"/>
      <c r="AR27" s="3"/>
      <c r="AS27" s="3"/>
      <c r="AT27" s="3"/>
      <c r="AU27" s="3"/>
    </row>
    <row r="28" spans="23:47" x14ac:dyDescent="0.4">
      <c r="W28" s="3"/>
      <c r="X28" s="3"/>
      <c r="Y28" s="3"/>
      <c r="Z28" s="3"/>
      <c r="AA28" s="3"/>
      <c r="AB28" s="3"/>
      <c r="AC28" s="3"/>
      <c r="AD28" s="3"/>
      <c r="AE28" s="3"/>
      <c r="AF28" s="3"/>
      <c r="AG28" s="3"/>
      <c r="AH28" s="3"/>
      <c r="AI28" s="3"/>
      <c r="AJ28" s="3"/>
      <c r="AK28" s="3"/>
      <c r="AL28" s="3"/>
      <c r="AM28" s="3"/>
      <c r="AN28" s="3"/>
      <c r="AO28" s="3"/>
      <c r="AP28" s="3"/>
      <c r="AQ28" s="3"/>
      <c r="AR28" s="3"/>
      <c r="AS28" s="3"/>
      <c r="AT28" s="3"/>
      <c r="AU28" s="3"/>
    </row>
    <row r="29" spans="23:47" x14ac:dyDescent="0.4">
      <c r="W29" s="3"/>
      <c r="X29" s="3"/>
      <c r="Y29" s="3"/>
      <c r="Z29" s="3"/>
      <c r="AA29" s="3"/>
      <c r="AB29" s="3"/>
      <c r="AC29" s="3"/>
      <c r="AD29" s="3"/>
      <c r="AE29" s="3"/>
      <c r="AF29" s="3"/>
      <c r="AG29" s="3"/>
      <c r="AH29" s="3"/>
      <c r="AI29" s="3"/>
      <c r="AJ29" s="3"/>
      <c r="AK29" s="3"/>
      <c r="AL29" s="3"/>
      <c r="AM29" s="3"/>
      <c r="AN29" s="3"/>
      <c r="AO29" s="3"/>
      <c r="AP29" s="3"/>
      <c r="AQ29" s="3"/>
      <c r="AR29" s="3"/>
      <c r="AS29" s="3"/>
      <c r="AT29" s="3"/>
      <c r="AU29" s="3"/>
    </row>
    <row r="30" spans="23:47" x14ac:dyDescent="0.4">
      <c r="W30" s="3"/>
      <c r="X30" s="3"/>
      <c r="Y30" s="3"/>
      <c r="Z30" s="3"/>
      <c r="AA30" s="3"/>
      <c r="AB30" s="3"/>
      <c r="AC30" s="3"/>
      <c r="AD30" s="3"/>
      <c r="AE30" s="3"/>
      <c r="AF30" s="3"/>
      <c r="AG30" s="3"/>
      <c r="AH30" s="3"/>
      <c r="AI30" s="3"/>
      <c r="AJ30" s="3"/>
      <c r="AK30" s="3"/>
      <c r="AL30" s="3"/>
      <c r="AM30" s="3"/>
      <c r="AN30" s="3"/>
      <c r="AO30" s="3"/>
      <c r="AP30" s="3"/>
      <c r="AQ30" s="3"/>
      <c r="AR30" s="3"/>
      <c r="AS30" s="3"/>
      <c r="AT30" s="3"/>
      <c r="AU30" s="3"/>
    </row>
    <row r="31" spans="23:47" x14ac:dyDescent="0.4">
      <c r="W31" s="3"/>
      <c r="X31" s="3"/>
      <c r="Y31" s="3"/>
      <c r="Z31" s="3"/>
      <c r="AA31" s="3"/>
      <c r="AB31" s="3"/>
      <c r="AC31" s="3"/>
      <c r="AD31" s="3"/>
      <c r="AE31" s="3"/>
      <c r="AF31" s="3"/>
      <c r="AG31" s="3"/>
      <c r="AH31" s="130"/>
      <c r="AI31" s="3"/>
      <c r="AJ31" s="3"/>
      <c r="AK31" s="3"/>
      <c r="AL31" s="3"/>
      <c r="AM31" s="3"/>
      <c r="AN31" s="3"/>
      <c r="AO31" s="3"/>
      <c r="AP31" s="3"/>
      <c r="AQ31" s="3"/>
      <c r="AR31" s="3"/>
      <c r="AS31" s="3"/>
      <c r="AT31" s="3"/>
      <c r="AU31" s="3"/>
    </row>
    <row r="32" spans="23:47" x14ac:dyDescent="0.4">
      <c r="W32" s="3"/>
      <c r="X32" s="3"/>
      <c r="Y32" s="3"/>
      <c r="Z32" s="3"/>
      <c r="AA32" s="3"/>
      <c r="AB32" s="3"/>
      <c r="AC32" s="3"/>
      <c r="AD32" s="3"/>
      <c r="AE32" s="3"/>
      <c r="AF32" s="3"/>
      <c r="AG32" s="3"/>
      <c r="AH32" s="3"/>
      <c r="AI32" s="3"/>
      <c r="AJ32" s="3"/>
      <c r="AK32" s="3"/>
      <c r="AL32" s="3"/>
      <c r="AM32" s="3"/>
      <c r="AN32" s="3"/>
      <c r="AO32" s="3"/>
      <c r="AP32" s="3"/>
      <c r="AQ32" s="3"/>
      <c r="AR32" s="3"/>
      <c r="AS32" s="3"/>
      <c r="AT32" s="3"/>
      <c r="AU32" s="3"/>
    </row>
    <row r="33" spans="23:47" x14ac:dyDescent="0.4">
      <c r="W33" s="3"/>
      <c r="X33" s="3"/>
      <c r="Y33" s="3"/>
      <c r="Z33" s="3"/>
      <c r="AA33" s="3"/>
      <c r="AB33" s="3"/>
      <c r="AC33" s="3"/>
      <c r="AD33" s="3"/>
      <c r="AE33" s="3"/>
      <c r="AF33" s="3"/>
      <c r="AG33" s="3"/>
      <c r="AH33" s="3"/>
      <c r="AI33" s="3"/>
      <c r="AJ33" s="3"/>
      <c r="AK33" s="3"/>
      <c r="AL33" s="3"/>
      <c r="AM33" s="3"/>
      <c r="AN33" s="3"/>
      <c r="AO33" s="3"/>
      <c r="AP33" s="3"/>
      <c r="AQ33" s="3"/>
      <c r="AR33" s="3"/>
      <c r="AS33" s="3"/>
      <c r="AT33" s="3"/>
      <c r="AU33" s="3"/>
    </row>
    <row r="34" spans="23:47" x14ac:dyDescent="0.4">
      <c r="X34" s="3"/>
      <c r="Y34" s="3"/>
      <c r="Z34" s="3"/>
      <c r="AA34" s="3"/>
      <c r="AB34" s="3"/>
      <c r="AC34" s="3"/>
      <c r="AD34" s="3"/>
      <c r="AE34" s="3"/>
      <c r="AF34" s="3"/>
      <c r="AG34" s="3"/>
      <c r="AH34" s="3"/>
      <c r="AI34" s="3"/>
      <c r="AJ34" s="3"/>
      <c r="AK34" s="3"/>
      <c r="AL34" s="3"/>
      <c r="AM34" s="3"/>
      <c r="AN34" s="3"/>
      <c r="AO34" s="3"/>
      <c r="AP34" s="3"/>
      <c r="AQ34" s="3"/>
      <c r="AR34" s="3"/>
      <c r="AS34" s="3"/>
      <c r="AT34" s="3"/>
      <c r="AU34" s="3"/>
    </row>
    <row r="35" spans="23:47" x14ac:dyDescent="0.4">
      <c r="X35" s="3"/>
      <c r="Y35" s="3"/>
      <c r="Z35" s="3"/>
      <c r="AA35" s="3"/>
      <c r="AB35" s="3"/>
      <c r="AC35" s="3"/>
      <c r="AD35" s="3"/>
      <c r="AE35" s="3"/>
      <c r="AF35" s="3"/>
      <c r="AG35" s="3"/>
      <c r="AH35" s="3"/>
      <c r="AI35" s="3"/>
      <c r="AJ35" s="3"/>
      <c r="AK35" s="3"/>
      <c r="AL35" s="3"/>
      <c r="AM35" s="3"/>
      <c r="AN35" s="3"/>
      <c r="AO35" s="3"/>
      <c r="AP35" s="3"/>
      <c r="AQ35" s="3"/>
      <c r="AR35" s="3"/>
      <c r="AS35" s="3"/>
      <c r="AT35" s="3"/>
      <c r="AU35" s="3"/>
    </row>
    <row r="36" spans="23:47" x14ac:dyDescent="0.4">
      <c r="X36" s="3"/>
      <c r="Y36" s="3"/>
      <c r="Z36" s="3"/>
      <c r="AA36" s="3"/>
      <c r="AB36" s="3"/>
      <c r="AC36" s="3"/>
      <c r="AD36" s="3"/>
      <c r="AE36" s="3"/>
      <c r="AF36" s="3"/>
      <c r="AG36" s="3"/>
      <c r="AH36" s="3"/>
      <c r="AI36" s="3"/>
      <c r="AJ36" s="3"/>
      <c r="AK36" s="3"/>
      <c r="AL36" s="3"/>
      <c r="AM36" s="3"/>
      <c r="AN36" s="3"/>
      <c r="AO36" s="3"/>
      <c r="AP36" s="3"/>
      <c r="AQ36" s="3"/>
      <c r="AR36" s="3"/>
      <c r="AS36" s="3"/>
      <c r="AT36" s="3"/>
      <c r="AU36" s="3"/>
    </row>
    <row r="37" spans="23:47" x14ac:dyDescent="0.4">
      <c r="X37" s="3"/>
      <c r="Y37" s="3"/>
      <c r="Z37" s="3"/>
      <c r="AA37" s="3"/>
      <c r="AB37" s="3"/>
      <c r="AC37" s="3"/>
      <c r="AD37" s="3"/>
      <c r="AE37" s="3"/>
      <c r="AF37" s="3"/>
      <c r="AG37" s="3"/>
      <c r="AH37" s="3"/>
      <c r="AI37" s="3"/>
      <c r="AJ37" s="3"/>
      <c r="AK37" s="3"/>
      <c r="AL37" s="3"/>
      <c r="AM37" s="3"/>
      <c r="AN37" s="3"/>
      <c r="AO37" s="3"/>
      <c r="AP37" s="3"/>
      <c r="AQ37" s="3"/>
      <c r="AR37" s="3"/>
      <c r="AS37" s="3"/>
      <c r="AT37" s="3"/>
      <c r="AU37" s="3"/>
    </row>
    <row r="38" spans="23:47" x14ac:dyDescent="0.4">
      <c r="X38" s="3"/>
      <c r="Y38" s="3"/>
      <c r="Z38" s="3"/>
      <c r="AA38" s="3"/>
      <c r="AB38" s="3"/>
      <c r="AC38" s="3"/>
      <c r="AD38" s="3"/>
      <c r="AE38" s="3"/>
      <c r="AF38" s="3"/>
      <c r="AG38" s="3"/>
      <c r="AH38" s="3"/>
      <c r="AI38" s="3"/>
      <c r="AJ38" s="3"/>
      <c r="AK38" s="3"/>
      <c r="AL38" s="3"/>
      <c r="AM38" s="3"/>
      <c r="AN38" s="3"/>
      <c r="AO38" s="3"/>
      <c r="AP38" s="3"/>
      <c r="AQ38" s="3"/>
      <c r="AR38" s="3"/>
      <c r="AS38" s="3"/>
      <c r="AT38" s="3"/>
      <c r="AU38" s="3"/>
    </row>
    <row r="39" spans="23:47" x14ac:dyDescent="0.4">
      <c r="X39" s="3"/>
      <c r="Y39" s="3"/>
      <c r="Z39" s="3"/>
      <c r="AA39" s="3"/>
      <c r="AB39" s="3"/>
      <c r="AC39" s="3"/>
      <c r="AD39" s="3"/>
      <c r="AE39" s="3"/>
      <c r="AF39" s="3"/>
      <c r="AG39" s="3"/>
      <c r="AH39" s="3"/>
      <c r="AI39" s="3"/>
      <c r="AJ39" s="3"/>
      <c r="AK39" s="3"/>
      <c r="AL39" s="3"/>
      <c r="AM39" s="3"/>
      <c r="AN39" s="3"/>
      <c r="AO39" s="3"/>
      <c r="AP39" s="3"/>
      <c r="AQ39" s="3"/>
      <c r="AR39" s="3"/>
      <c r="AS39" s="3"/>
      <c r="AT39" s="3"/>
      <c r="AU39" s="3"/>
    </row>
    <row r="40" spans="23:47" x14ac:dyDescent="0.4">
      <c r="X40" s="3"/>
      <c r="Y40" s="3"/>
      <c r="Z40" s="3"/>
      <c r="AA40" s="3"/>
      <c r="AB40" s="3"/>
      <c r="AC40" s="3"/>
      <c r="AD40" s="3"/>
      <c r="AE40" s="3"/>
      <c r="AF40" s="3"/>
      <c r="AG40" s="3"/>
      <c r="AH40" s="3"/>
      <c r="AI40" s="3"/>
      <c r="AJ40" s="3"/>
      <c r="AK40" s="3"/>
      <c r="AL40" s="3"/>
      <c r="AM40" s="3"/>
      <c r="AN40" s="3"/>
      <c r="AO40" s="3"/>
      <c r="AP40" s="3"/>
      <c r="AQ40" s="3"/>
      <c r="AR40" s="3"/>
      <c r="AS40" s="3"/>
      <c r="AT40" s="3"/>
      <c r="AU40" s="3"/>
    </row>
    <row r="41" spans="23:47" x14ac:dyDescent="0.4">
      <c r="X41" s="3"/>
      <c r="Y41" s="3"/>
      <c r="Z41" s="3"/>
      <c r="AA41" s="3"/>
      <c r="AB41" s="3"/>
      <c r="AC41" s="3"/>
      <c r="AD41" s="3"/>
      <c r="AE41" s="3"/>
      <c r="AF41" s="3"/>
      <c r="AG41" s="3"/>
      <c r="AH41" s="3"/>
      <c r="AI41" s="3"/>
      <c r="AJ41" s="3"/>
      <c r="AK41" s="3"/>
      <c r="AL41" s="3"/>
      <c r="AM41" s="3"/>
      <c r="AN41" s="3"/>
      <c r="AO41" s="3"/>
      <c r="AP41" s="3"/>
      <c r="AQ41" s="3"/>
      <c r="AR41" s="3"/>
      <c r="AS41" s="3"/>
      <c r="AT41" s="3"/>
      <c r="AU41" s="3"/>
    </row>
    <row r="42" spans="23:47" x14ac:dyDescent="0.4">
      <c r="X42" s="3"/>
      <c r="Y42" s="3"/>
      <c r="Z42" s="3"/>
      <c r="AA42" s="3"/>
      <c r="AB42" s="3"/>
      <c r="AC42" s="3"/>
      <c r="AD42" s="3"/>
      <c r="AE42" s="3"/>
      <c r="AF42" s="3"/>
      <c r="AG42" s="3"/>
      <c r="AH42" s="3"/>
      <c r="AI42" s="3"/>
      <c r="AJ42" s="3"/>
      <c r="AK42" s="3"/>
      <c r="AL42" s="3"/>
      <c r="AM42" s="3"/>
      <c r="AN42" s="3"/>
      <c r="AO42" s="3"/>
      <c r="AP42" s="3"/>
      <c r="AQ42" s="3"/>
      <c r="AR42" s="3"/>
      <c r="AS42" s="3"/>
      <c r="AT42" s="3"/>
      <c r="AU42" s="3"/>
    </row>
    <row r="43" spans="23:47" x14ac:dyDescent="0.4">
      <c r="X43" s="3"/>
      <c r="Y43" s="3"/>
      <c r="Z43" s="3"/>
      <c r="AA43" s="3"/>
      <c r="AB43" s="3"/>
      <c r="AC43" s="3"/>
      <c r="AD43" s="3"/>
      <c r="AE43" s="3"/>
      <c r="AF43" s="3"/>
      <c r="AG43" s="3"/>
      <c r="AH43" s="3"/>
      <c r="AI43" s="3"/>
      <c r="AJ43" s="3"/>
      <c r="AK43" s="3"/>
      <c r="AL43" s="3"/>
      <c r="AM43" s="3"/>
      <c r="AN43" s="3"/>
      <c r="AO43" s="3"/>
      <c r="AP43" s="3"/>
      <c r="AQ43" s="3"/>
      <c r="AR43" s="3"/>
      <c r="AS43" s="3"/>
      <c r="AT43" s="3"/>
      <c r="AU43" s="3"/>
    </row>
    <row r="44" spans="23:47" x14ac:dyDescent="0.4">
      <c r="X44" s="3"/>
      <c r="Y44" s="3"/>
      <c r="Z44" s="3"/>
      <c r="AA44" s="3"/>
      <c r="AB44" s="3"/>
      <c r="AC44" s="3"/>
      <c r="AD44" s="3"/>
      <c r="AE44" s="3"/>
      <c r="AF44" s="3"/>
      <c r="AG44" s="3"/>
      <c r="AH44" s="3"/>
      <c r="AI44" s="3"/>
      <c r="AJ44" s="3"/>
      <c r="AK44" s="3"/>
      <c r="AL44" s="3"/>
      <c r="AM44" s="3"/>
      <c r="AN44" s="3"/>
      <c r="AO44" s="3"/>
      <c r="AP44" s="3"/>
      <c r="AQ44" s="3"/>
      <c r="AR44" s="3"/>
      <c r="AS44" s="3"/>
      <c r="AT44" s="3"/>
      <c r="AU44" s="3"/>
    </row>
    <row r="45" spans="23:47" x14ac:dyDescent="0.4">
      <c r="X45" s="3"/>
      <c r="Y45" s="3"/>
      <c r="Z45" s="3"/>
      <c r="AA45" s="3"/>
      <c r="AB45" s="3"/>
      <c r="AC45" s="3"/>
      <c r="AD45" s="3"/>
      <c r="AE45" s="3"/>
      <c r="AF45" s="3"/>
      <c r="AG45" s="3"/>
      <c r="AH45" s="3"/>
      <c r="AI45" s="3"/>
      <c r="AJ45" s="3"/>
      <c r="AK45" s="3"/>
      <c r="AL45" s="3"/>
    </row>
    <row r="46" spans="23:47" x14ac:dyDescent="0.4">
      <c r="X46" s="3"/>
      <c r="Y46" s="3"/>
      <c r="Z46" s="3"/>
      <c r="AA46" s="3"/>
      <c r="AB46" s="3"/>
      <c r="AC46" s="3"/>
      <c r="AD46" s="3"/>
      <c r="AE46" s="3"/>
      <c r="AF46" s="3"/>
      <c r="AG46" s="3"/>
      <c r="AH46" s="3"/>
      <c r="AI46" s="3"/>
      <c r="AJ46" s="3"/>
      <c r="AK46" s="3"/>
      <c r="AL46" s="3"/>
    </row>
    <row r="47" spans="23:47" x14ac:dyDescent="0.4">
      <c r="X47" s="3"/>
      <c r="Y47" s="3"/>
      <c r="Z47" s="3"/>
      <c r="AA47" s="3"/>
      <c r="AB47" s="3"/>
      <c r="AC47" s="3"/>
      <c r="AD47" s="3"/>
      <c r="AE47" s="3"/>
      <c r="AF47" s="3"/>
      <c r="AG47" s="3"/>
      <c r="AH47" s="3"/>
      <c r="AI47" s="3"/>
      <c r="AJ47" s="3"/>
      <c r="AK47" s="3"/>
      <c r="AL47" s="3"/>
    </row>
    <row r="48" spans="23:47" x14ac:dyDescent="0.4">
      <c r="X48" s="3"/>
      <c r="Y48" s="3"/>
      <c r="Z48" s="3"/>
      <c r="AA48" s="3"/>
      <c r="AB48" s="3"/>
      <c r="AC48" s="3"/>
      <c r="AD48" s="3"/>
      <c r="AE48" s="3"/>
      <c r="AF48" s="3"/>
      <c r="AG48" s="3"/>
      <c r="AH48" s="3"/>
      <c r="AI48" s="3"/>
      <c r="AJ48" s="3"/>
      <c r="AK48" s="3"/>
      <c r="AL48" s="3"/>
    </row>
  </sheetData>
  <sheetProtection sheet="1" objects="1" scenarios="1"/>
  <customSheetViews>
    <customSheetView guid="{E7943FFA-FAF7-4133-83A5-B046177A3B6E}" scale="70" showPageBreaks="1" printArea="1" view="pageBreakPreview">
      <selection activeCell="AB14" sqref="AB14"/>
      <colBreaks count="1" manualBreakCount="1">
        <brk id="24" max="1048575" man="1"/>
      </colBreaks>
      <pageMargins left="0.25" right="0.25" top="0.75" bottom="0.75" header="0.3" footer="0.3"/>
      <pageSetup paperSize="9" scale="59" orientation="landscape" r:id="rId1"/>
    </customSheetView>
  </customSheetViews>
  <phoneticPr fontId="2"/>
  <printOptions horizontalCentered="1" verticalCentered="1"/>
  <pageMargins left="0" right="0" top="0" bottom="0" header="0" footer="0"/>
  <pageSetup paperSize="9" scale="67" orientation="landscape" r:id="rId2"/>
  <colBreaks count="1" manualBreakCount="1">
    <brk id="24"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入力シート</vt:lpstr>
      <vt:lpstr>サンプル1（試算表＋グラフ）</vt:lpstr>
      <vt:lpstr>サンプル2（グラフのみ）</vt:lpstr>
      <vt:lpstr>自社データ（試算表＋グラフ）</vt:lpstr>
      <vt:lpstr>自社データ（グラフのみ）</vt:lpstr>
      <vt:lpstr>'サンプル1（試算表＋グラフ）'!Print_Area</vt:lpstr>
      <vt:lpstr>'サンプル2（グラフのみ）'!Print_Area</vt:lpstr>
      <vt:lpstr>'自社データ（グラフのみ）'!Print_Area</vt:lpstr>
      <vt:lpstr>'自社データ（試算表＋グラフ）'!Print_Area</vt:lpstr>
      <vt:lpstr>入力シート!Print_Area</vt:lpstr>
    </vt:vector>
  </TitlesOfParts>
  <Company>全国石油業共済協同組合連合会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全国石油業共済協同組合連合会</dc:creator>
  <cp:lastModifiedBy>全国石油業共済協同組合連合会</cp:lastModifiedBy>
  <cp:lastPrinted>2019-09-27T03:07:59Z</cp:lastPrinted>
  <dcterms:created xsi:type="dcterms:W3CDTF">2019-04-03T06:56:40Z</dcterms:created>
  <dcterms:modified xsi:type="dcterms:W3CDTF">2019-10-02T00:21:07Z</dcterms:modified>
</cp:coreProperties>
</file>